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fic\Desktop\2022\FIN.PLAN 2023-2025\"/>
    </mc:Choice>
  </mc:AlternateContent>
  <bookViews>
    <workbookView xWindow="0" yWindow="0" windowWidth="24000" windowHeight="9630" activeTab="3"/>
  </bookViews>
  <sheets>
    <sheet name="SAŽETAK" sheetId="1" r:id="rId1"/>
    <sheet name=" Račun prihoda i rashoda" sheetId="3" r:id="rId2"/>
    <sheet name="Rashodi prema funkcijskoj kl" sheetId="5" r:id="rId3"/>
    <sheet name="POSEBNI DIO" sheetId="8" r:id="rId4"/>
    <sheet name="List2" sheetId="2" r:id="rId5"/>
    <sheet name="List3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C10" i="5" s="1"/>
  <c r="F44" i="3"/>
  <c r="F53" i="3"/>
  <c r="F11" i="3"/>
  <c r="F14" i="3"/>
  <c r="F16" i="3"/>
  <c r="F18" i="3"/>
  <c r="F21" i="3"/>
  <c r="E18" i="3"/>
  <c r="E11" i="3"/>
  <c r="E14" i="3"/>
  <c r="E16" i="3"/>
  <c r="E21" i="3"/>
  <c r="I11" i="3"/>
  <c r="H11" i="3"/>
  <c r="I21" i="3"/>
  <c r="H21" i="3"/>
  <c r="I18" i="3"/>
  <c r="H18" i="3"/>
  <c r="I14" i="3"/>
  <c r="H14" i="3"/>
  <c r="H10" i="3" s="1"/>
  <c r="G21" i="3"/>
  <c r="G18" i="3"/>
  <c r="G16" i="3"/>
  <c r="G14" i="3"/>
  <c r="G11" i="3"/>
  <c r="B12" i="5"/>
  <c r="B11" i="5" s="1"/>
  <c r="E55" i="3"/>
  <c r="E51" i="3"/>
  <c r="E42" i="3"/>
  <c r="E41" i="3" s="1"/>
  <c r="G51" i="3"/>
  <c r="H51" i="3"/>
  <c r="I51" i="3"/>
  <c r="G50" i="3"/>
  <c r="G46" i="3"/>
  <c r="G48" i="3"/>
  <c r="G49" i="3"/>
  <c r="G45" i="3"/>
  <c r="G47" i="3"/>
  <c r="E11" i="5"/>
  <c r="D10" i="5"/>
  <c r="F10" i="5"/>
  <c r="I10" i="3" l="1"/>
  <c r="F10" i="3"/>
  <c r="E10" i="3"/>
  <c r="G10" i="3"/>
  <c r="I59" i="3"/>
  <c r="H59" i="3"/>
  <c r="H58" i="3" s="1"/>
  <c r="G59" i="3"/>
  <c r="G58" i="3" s="1"/>
  <c r="F59" i="3"/>
  <c r="F58" i="3" s="1"/>
  <c r="I53" i="3"/>
  <c r="H53" i="3"/>
  <c r="I55" i="3"/>
  <c r="H55" i="3"/>
  <c r="G55" i="3"/>
  <c r="G53" i="3"/>
  <c r="I44" i="3"/>
  <c r="H44" i="3"/>
  <c r="G44" i="3"/>
  <c r="I41" i="3"/>
  <c r="H41" i="3"/>
  <c r="G41" i="3"/>
  <c r="F41" i="3"/>
  <c r="I117" i="8"/>
  <c r="I119" i="8"/>
  <c r="I121" i="8"/>
  <c r="I124" i="8"/>
  <c r="H117" i="8"/>
  <c r="H119" i="8"/>
  <c r="H121" i="8"/>
  <c r="H124" i="8"/>
  <c r="H123" i="8" s="1"/>
  <c r="H140" i="8"/>
  <c r="H139" i="8" s="1"/>
  <c r="I142" i="8"/>
  <c r="I140" i="8" s="1"/>
  <c r="H142" i="8"/>
  <c r="H141" i="8" s="1"/>
  <c r="I165" i="8"/>
  <c r="H165" i="8"/>
  <c r="I176" i="8"/>
  <c r="H176" i="8"/>
  <c r="I180" i="8"/>
  <c r="H180" i="8"/>
  <c r="I182" i="8"/>
  <c r="H182" i="8"/>
  <c r="I185" i="8"/>
  <c r="I184" i="8" s="1"/>
  <c r="I174" i="8" s="1"/>
  <c r="I173" i="8" s="1"/>
  <c r="I172" i="8" s="1"/>
  <c r="H185" i="8"/>
  <c r="H184" i="8" s="1"/>
  <c r="E44" i="3"/>
  <c r="E53" i="3"/>
  <c r="E59" i="3"/>
  <c r="E58" i="3" s="1"/>
  <c r="G103" i="8"/>
  <c r="G105" i="8"/>
  <c r="G107" i="8"/>
  <c r="G110" i="8"/>
  <c r="H116" i="8" l="1"/>
  <c r="H115" i="8" s="1"/>
  <c r="H114" i="8" s="1"/>
  <c r="G102" i="8"/>
  <c r="G101" i="8" s="1"/>
  <c r="G100" i="8" s="1"/>
  <c r="I116" i="8"/>
  <c r="I115" i="8" s="1"/>
  <c r="I114" i="8" s="1"/>
  <c r="H175" i="8"/>
  <c r="I40" i="3"/>
  <c r="I39" i="3" s="1"/>
  <c r="H40" i="3"/>
  <c r="H39" i="3" s="1"/>
  <c r="E40" i="3"/>
  <c r="E39" i="3" s="1"/>
  <c r="G40" i="3"/>
  <c r="G39" i="3" s="1"/>
  <c r="F40" i="3"/>
  <c r="F39" i="3" s="1"/>
  <c r="H174" i="8"/>
  <c r="H173" i="8" s="1"/>
  <c r="H172" i="8" s="1"/>
  <c r="I139" i="8"/>
  <c r="I141" i="8"/>
  <c r="I158" i="8"/>
  <c r="I157" i="8" s="1"/>
  <c r="G158" i="8"/>
  <c r="G157" i="8" s="1"/>
  <c r="H158" i="8"/>
  <c r="H157" i="8" s="1"/>
  <c r="E158" i="8"/>
  <c r="E157" i="8" s="1"/>
  <c r="F160" i="8"/>
  <c r="I155" i="8"/>
  <c r="I154" i="8" s="1"/>
  <c r="I153" i="8" s="1"/>
  <c r="H154" i="8"/>
  <c r="H155" i="8"/>
  <c r="G154" i="8"/>
  <c r="G153" i="8" s="1"/>
  <c r="G152" i="8" s="1"/>
  <c r="G155" i="8"/>
  <c r="I191" i="8"/>
  <c r="H191" i="8"/>
  <c r="H190" i="8" s="1"/>
  <c r="H204" i="8"/>
  <c r="H203" i="8" s="1"/>
  <c r="H202" i="8" s="1"/>
  <c r="I204" i="8"/>
  <c r="I203" i="8" s="1"/>
  <c r="I202" i="8" s="1"/>
  <c r="G204" i="8"/>
  <c r="G203" i="8" s="1"/>
  <c r="G202" i="8" s="1"/>
  <c r="G211" i="8"/>
  <c r="G210" i="8" s="1"/>
  <c r="G209" i="8" s="1"/>
  <c r="G208" i="8" s="1"/>
  <c r="G214" i="8"/>
  <c r="G213" i="8" s="1"/>
  <c r="G212" i="8" s="1"/>
  <c r="H210" i="8"/>
  <c r="H209" i="8" s="1"/>
  <c r="H208" i="8" s="1"/>
  <c r="H214" i="8"/>
  <c r="H213" i="8" s="1"/>
  <c r="H212" i="8" s="1"/>
  <c r="G193" i="8"/>
  <c r="G192" i="8" s="1"/>
  <c r="G198" i="8"/>
  <c r="G163" i="8"/>
  <c r="G165" i="8"/>
  <c r="G168" i="8"/>
  <c r="G169" i="8"/>
  <c r="G170" i="8"/>
  <c r="G142" i="8"/>
  <c r="G141" i="8" s="1"/>
  <c r="G149" i="8"/>
  <c r="G146" i="8"/>
  <c r="G136" i="8"/>
  <c r="G133" i="8"/>
  <c r="G132" i="8" s="1"/>
  <c r="G131" i="8" s="1"/>
  <c r="H69" i="8"/>
  <c r="H68" i="8" s="1"/>
  <c r="H67" i="8" s="1"/>
  <c r="I69" i="8"/>
  <c r="I68" i="8" s="1"/>
  <c r="I67" i="8" s="1"/>
  <c r="H44" i="8"/>
  <c r="H43" i="8" s="1"/>
  <c r="I44" i="8"/>
  <c r="I43" i="8" s="1"/>
  <c r="H46" i="8"/>
  <c r="H45" i="8" s="1"/>
  <c r="I46" i="8"/>
  <c r="I45" i="8" s="1"/>
  <c r="H22" i="8"/>
  <c r="I22" i="8"/>
  <c r="H25" i="8"/>
  <c r="I25" i="8"/>
  <c r="H29" i="8"/>
  <c r="I29" i="8"/>
  <c r="H35" i="8"/>
  <c r="I35" i="8"/>
  <c r="H40" i="8"/>
  <c r="I41" i="8"/>
  <c r="I40" i="8" s="1"/>
  <c r="G187" i="8"/>
  <c r="G185" i="8"/>
  <c r="G184" i="8" s="1"/>
  <c r="G186" i="8"/>
  <c r="G182" i="8"/>
  <c r="G180" i="8"/>
  <c r="G176" i="8"/>
  <c r="G175" i="8" s="1"/>
  <c r="G174" i="8" s="1"/>
  <c r="G173" i="8" s="1"/>
  <c r="G172" i="8" s="1"/>
  <c r="G69" i="8"/>
  <c r="G68" i="8" s="1"/>
  <c r="G67" i="8" s="1"/>
  <c r="G52" i="8"/>
  <c r="G51" i="8" s="1"/>
  <c r="G47" i="8"/>
  <c r="G46" i="8" s="1"/>
  <c r="G45" i="8" s="1"/>
  <c r="G49" i="8"/>
  <c r="G41" i="8"/>
  <c r="G40" i="8" s="1"/>
  <c r="G35" i="8"/>
  <c r="G29" i="8"/>
  <c r="G25" i="8"/>
  <c r="G22" i="8"/>
  <c r="E82" i="8"/>
  <c r="E81" i="8" s="1"/>
  <c r="E79" i="8"/>
  <c r="E77" i="8"/>
  <c r="E75" i="8"/>
  <c r="I72" i="8"/>
  <c r="H72" i="8"/>
  <c r="G72" i="8"/>
  <c r="G191" i="8" l="1"/>
  <c r="G190" i="8" s="1"/>
  <c r="G207" i="8"/>
  <c r="G206" i="8" s="1"/>
  <c r="G162" i="8"/>
  <c r="H207" i="8"/>
  <c r="H206" i="8" s="1"/>
  <c r="G140" i="8"/>
  <c r="H153" i="8"/>
  <c r="H152" i="8" s="1"/>
  <c r="H129" i="8" s="1"/>
  <c r="I152" i="8"/>
  <c r="H21" i="8"/>
  <c r="I21" i="8"/>
  <c r="H20" i="8"/>
  <c r="H19" i="8" s="1"/>
  <c r="H18" i="8" s="1"/>
  <c r="H17" i="8" s="1"/>
  <c r="H16" i="8" s="1"/>
  <c r="H15" i="8" s="1"/>
  <c r="I20" i="8"/>
  <c r="I19" i="8" s="1"/>
  <c r="I18" i="8" s="1"/>
  <c r="I17" i="8" s="1"/>
  <c r="I16" i="8" s="1"/>
  <c r="I15" i="8" s="1"/>
  <c r="G21" i="8"/>
  <c r="G20" i="8" s="1"/>
  <c r="G19" i="8" s="1"/>
  <c r="G18" i="8" s="1"/>
  <c r="E74" i="8"/>
  <c r="E73" i="8" s="1"/>
  <c r="E72" i="8" s="1"/>
  <c r="E71" i="8" s="1"/>
  <c r="E124" i="8"/>
  <c r="E123" i="8" s="1"/>
  <c r="E121" i="8"/>
  <c r="E119" i="8"/>
  <c r="E117" i="8"/>
  <c r="G114" i="8"/>
  <c r="E110" i="8"/>
  <c r="E109" i="8" s="1"/>
  <c r="E107" i="8"/>
  <c r="E105" i="8"/>
  <c r="E103" i="8"/>
  <c r="I100" i="8"/>
  <c r="F66" i="8"/>
  <c r="F65" i="8" s="1"/>
  <c r="G66" i="8"/>
  <c r="G65" i="8" s="1"/>
  <c r="G54" i="8" s="1"/>
  <c r="H66" i="8"/>
  <c r="H65" i="8" s="1"/>
  <c r="H54" i="8" s="1"/>
  <c r="I66" i="8"/>
  <c r="I65" i="8" s="1"/>
  <c r="I54" i="8" s="1"/>
  <c r="E69" i="8"/>
  <c r="E68" i="8" s="1"/>
  <c r="E67" i="8" s="1"/>
  <c r="E66" i="8" s="1"/>
  <c r="E65" i="8" s="1"/>
  <c r="F130" i="8"/>
  <c r="G130" i="8"/>
  <c r="G129" i="8" s="1"/>
  <c r="F131" i="8"/>
  <c r="E133" i="8"/>
  <c r="F93" i="8"/>
  <c r="F91" i="8"/>
  <c r="F89" i="8"/>
  <c r="F96" i="8"/>
  <c r="F95" i="8" s="1"/>
  <c r="F185" i="8"/>
  <c r="F182" i="8"/>
  <c r="F180" i="8"/>
  <c r="F176" i="8"/>
  <c r="F146" i="8"/>
  <c r="F150" i="8"/>
  <c r="F149" i="8" s="1"/>
  <c r="F148" i="8" s="1"/>
  <c r="F142" i="8"/>
  <c r="F163" i="8"/>
  <c r="F165" i="8"/>
  <c r="F162" i="8" s="1"/>
  <c r="F170" i="8"/>
  <c r="F169" i="8" s="1"/>
  <c r="F168" i="8" s="1"/>
  <c r="F63" i="8"/>
  <c r="F61" i="8" s="1"/>
  <c r="F47" i="8"/>
  <c r="F49" i="8"/>
  <c r="F22" i="8"/>
  <c r="F25" i="8"/>
  <c r="F29" i="8"/>
  <c r="F35" i="8"/>
  <c r="F41" i="8"/>
  <c r="F40" i="8" s="1"/>
  <c r="E22" i="8"/>
  <c r="E25" i="8"/>
  <c r="E29" i="8"/>
  <c r="E35" i="8"/>
  <c r="E40" i="8"/>
  <c r="E41" i="8"/>
  <c r="E220" i="8"/>
  <c r="E204" i="8"/>
  <c r="E203" i="8" s="1"/>
  <c r="E202" i="8" s="1"/>
  <c r="E201" i="8" s="1"/>
  <c r="E210" i="8"/>
  <c r="E209" i="8" s="1"/>
  <c r="E208" i="8" s="1"/>
  <c r="E214" i="8"/>
  <c r="E213" i="8" s="1"/>
  <c r="E212" i="8" s="1"/>
  <c r="E193" i="8"/>
  <c r="E198" i="8"/>
  <c r="E146" i="8"/>
  <c r="E12" i="8"/>
  <c r="E11" i="8" s="1"/>
  <c r="E10" i="8" s="1"/>
  <c r="E9" i="8" s="1"/>
  <c r="E47" i="8"/>
  <c r="E49" i="8"/>
  <c r="E52" i="8"/>
  <c r="E51" i="8" s="1"/>
  <c r="E57" i="8"/>
  <c r="E56" i="8" s="1"/>
  <c r="E60" i="8"/>
  <c r="E59" i="8" s="1"/>
  <c r="E63" i="8"/>
  <c r="E62" i="8" s="1"/>
  <c r="E61" i="8" s="1"/>
  <c r="E89" i="8"/>
  <c r="E91" i="8"/>
  <c r="E93" i="8"/>
  <c r="E96" i="8"/>
  <c r="E95" i="8" s="1"/>
  <c r="E136" i="8"/>
  <c r="E142" i="8"/>
  <c r="E150" i="8"/>
  <c r="E149" i="8" s="1"/>
  <c r="E148" i="8" s="1"/>
  <c r="E152" i="8"/>
  <c r="E163" i="8"/>
  <c r="E162" i="8" s="1"/>
  <c r="E161" i="8" s="1"/>
  <c r="E165" i="8"/>
  <c r="E170" i="8"/>
  <c r="E169" i="8" s="1"/>
  <c r="E168" i="8" s="1"/>
  <c r="E176" i="8"/>
  <c r="E180" i="8"/>
  <c r="E182" i="8"/>
  <c r="E185" i="8"/>
  <c r="E187" i="8"/>
  <c r="F60" i="8"/>
  <c r="F161" i="8" l="1"/>
  <c r="I129" i="8"/>
  <c r="E160" i="8"/>
  <c r="E116" i="8"/>
  <c r="E115" i="8" s="1"/>
  <c r="E114" i="8" s="1"/>
  <c r="E132" i="8"/>
  <c r="E102" i="8"/>
  <c r="E101" i="8" s="1"/>
  <c r="E100" i="8" s="1"/>
  <c r="F88" i="8"/>
  <c r="F87" i="8" s="1"/>
  <c r="F86" i="8" s="1"/>
  <c r="F85" i="8" s="1"/>
  <c r="F141" i="8"/>
  <c r="F140" i="8" s="1"/>
  <c r="F139" i="8" s="1"/>
  <c r="F62" i="8"/>
  <c r="F46" i="8"/>
  <c r="F45" i="8" s="1"/>
  <c r="F175" i="8"/>
  <c r="F21" i="8"/>
  <c r="F20" i="8" s="1"/>
  <c r="F19" i="8" s="1"/>
  <c r="E46" i="8"/>
  <c r="E45" i="8" s="1"/>
  <c r="E44" i="8" s="1"/>
  <c r="E43" i="8" s="1"/>
  <c r="E192" i="8"/>
  <c r="E191" i="8" s="1"/>
  <c r="E190" i="8" s="1"/>
  <c r="E189" i="8" s="1"/>
  <c r="E21" i="8"/>
  <c r="E20" i="8" s="1"/>
  <c r="E19" i="8" s="1"/>
  <c r="E18" i="8" s="1"/>
  <c r="E17" i="8" s="1"/>
  <c r="E16" i="8" s="1"/>
  <c r="E88" i="8"/>
  <c r="E87" i="8" s="1"/>
  <c r="E86" i="8" s="1"/>
  <c r="E85" i="8" s="1"/>
  <c r="E55" i="8" s="1"/>
  <c r="E54" i="8" s="1"/>
  <c r="E207" i="8"/>
  <c r="E217" i="8"/>
  <c r="E216" i="8" s="1"/>
  <c r="E219" i="8"/>
  <c r="E218" i="8"/>
  <c r="E175" i="8"/>
  <c r="E184" i="8"/>
  <c r="E141" i="8"/>
  <c r="E140" i="8" s="1"/>
  <c r="E139" i="8" s="1"/>
  <c r="F59" i="8"/>
  <c r="F57" i="8"/>
  <c r="F55" i="8" l="1"/>
  <c r="F54" i="8" s="1"/>
  <c r="E15" i="8"/>
  <c r="E131" i="8"/>
  <c r="E130" i="8" s="1"/>
  <c r="E129" i="8" s="1"/>
  <c r="E174" i="8"/>
  <c r="E173" i="8" s="1"/>
  <c r="E172" i="8" s="1"/>
  <c r="F52" i="8"/>
  <c r="F51" i="8" s="1"/>
  <c r="E128" i="8" l="1"/>
  <c r="E127" i="8" s="1"/>
  <c r="F217" i="8"/>
  <c r="F216" i="8" s="1"/>
  <c r="G217" i="8"/>
  <c r="G216" i="8" s="1"/>
  <c r="H217" i="8"/>
  <c r="H216" i="8" s="1"/>
  <c r="I217" i="8"/>
  <c r="I216" i="8" s="1"/>
  <c r="F190" i="8"/>
  <c r="F189" i="8" s="1"/>
  <c r="G189" i="8"/>
  <c r="G128" i="8" s="1"/>
  <c r="H189" i="8"/>
  <c r="H128" i="8" s="1"/>
  <c r="I189" i="8"/>
  <c r="I128" i="8" s="1"/>
  <c r="F152" i="8"/>
  <c r="F129" i="8" s="1"/>
  <c r="G86" i="8"/>
  <c r="H86" i="8"/>
  <c r="I86" i="8"/>
  <c r="G59" i="8"/>
  <c r="H59" i="8"/>
  <c r="I59" i="8"/>
  <c r="F56" i="8"/>
  <c r="G56" i="8"/>
  <c r="H56" i="8"/>
  <c r="I56" i="8"/>
  <c r="F44" i="8"/>
  <c r="F43" i="8" s="1"/>
  <c r="G44" i="8"/>
  <c r="G43" i="8" s="1"/>
  <c r="F18" i="8"/>
  <c r="G127" i="8" l="1"/>
  <c r="F17" i="8"/>
  <c r="F16" i="8" s="1"/>
  <c r="I127" i="8"/>
  <c r="H127" i="8"/>
  <c r="F15" i="8" l="1"/>
  <c r="F12" i="8"/>
  <c r="F11" i="8" s="1"/>
  <c r="F10" i="8" s="1"/>
  <c r="F9" i="8" s="1"/>
  <c r="G12" i="8"/>
  <c r="G11" i="8" s="1"/>
  <c r="G10" i="8" s="1"/>
  <c r="G9" i="8" s="1"/>
  <c r="H12" i="8"/>
  <c r="H11" i="8" s="1"/>
  <c r="H10" i="8" s="1"/>
  <c r="H9" i="8" s="1"/>
  <c r="I12" i="8"/>
  <c r="I11" i="8" s="1"/>
  <c r="I10" i="8" s="1"/>
  <c r="I9" i="8" s="1"/>
  <c r="I8" i="8" l="1"/>
  <c r="I7" i="8" s="1"/>
  <c r="H8" i="8"/>
  <c r="H7" i="8" s="1"/>
  <c r="F8" i="8"/>
  <c r="G17" i="8"/>
  <c r="G16" i="8" s="1"/>
  <c r="G8" i="8" l="1"/>
  <c r="G7" i="8" s="1"/>
  <c r="G15" i="8"/>
  <c r="D11" i="5"/>
  <c r="F11" i="5"/>
  <c r="E10" i="5"/>
  <c r="B10" i="5"/>
  <c r="E8" i="8" l="1"/>
  <c r="E7" i="8" l="1"/>
  <c r="F188" i="8"/>
  <c r="F184" i="8"/>
  <c r="F174" i="8" s="1"/>
  <c r="F173" i="8" s="1"/>
  <c r="F172" i="8" s="1"/>
  <c r="F128" i="8" s="1"/>
  <c r="F127" i="8" l="1"/>
  <c r="F7" i="8" s="1"/>
  <c r="G151" i="8"/>
</calcChain>
</file>

<file path=xl/sharedStrings.xml><?xml version="1.0" encoding="utf-8"?>
<sst xmlns="http://schemas.openxmlformats.org/spreadsheetml/2006/main" count="418" uniqueCount="196">
  <si>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</si>
  <si>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</si>
  <si>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</si>
  <si>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</si>
  <si>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</si>
  <si>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</si>
  <si>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</si>
  <si>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</si>
  <si>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</si>
  <si>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</si>
  <si>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</si>
  <si>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</si>
  <si>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</si>
  <si>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</si>
  <si>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</si>
  <si>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</si>
  <si>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</si>
  <si>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</si>
  <si>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</si>
  <si>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</si>
  <si>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</si>
  <si>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</si>
  <si>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</si>
  <si>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</si>
  <si>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</si>
  <si>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</si>
  <si>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</si>
  <si>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</si>
  <si>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</si>
  <si>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</si>
  <si>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</si>
  <si>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</si>
  <si>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</si>
  <si>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</si>
  <si>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</si>
  <si>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</si>
  <si>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</si>
  <si>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</si>
  <si>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</si>
  <si>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</si>
  <si>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</si>
  <si>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</si>
  <si>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</si>
  <si>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</si>
  <si>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</si>
  <si>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</si>
  <si>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</si>
  <si>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</si>
  <si>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</si>
  <si>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</si>
  <si>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</si>
  <si>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Ostali prihodi za posebne namjene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</si>
  <si>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</si>
  <si>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</si>
  <si>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09 Obrazovanje</t>
  </si>
  <si>
    <t>PROGRAM</t>
  </si>
  <si>
    <t>Aktivnost A 100001</t>
  </si>
  <si>
    <t>Službena putovanja</t>
  </si>
  <si>
    <t>Aktivnost A 100002</t>
  </si>
  <si>
    <t>Naknade za prijevoz, za rad na terenu i odvojeni život</t>
  </si>
  <si>
    <t>Stručno usavršavanje zaposlenika</t>
  </si>
  <si>
    <t>Uredski materijal i ostali materijalni rashodi</t>
  </si>
  <si>
    <t>Energija</t>
  </si>
  <si>
    <t>Sitni inventar i auto gume</t>
  </si>
  <si>
    <t>Usluge telefona, pošte i prijevoza</t>
  </si>
  <si>
    <t>Komunalne usluge</t>
  </si>
  <si>
    <t>Zdravstvene i veterinarske usluge</t>
  </si>
  <si>
    <t>Računalne usluge</t>
  </si>
  <si>
    <t>Ostale usluge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</si>
  <si>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</si>
  <si>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</si>
  <si>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</si>
  <si>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</si>
  <si>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</si>
  <si>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</si>
  <si>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Materijal i dijelovi za tekuće i investicijsko održavanje</t>
  </si>
  <si>
    <t>Usluge tekućeg i investicijskog održavanja</t>
  </si>
  <si>
    <t>Tekuće investicijsko održavanje-minimalni standard</t>
  </si>
  <si>
    <t>Tekući projekt T100002</t>
  </si>
  <si>
    <t>Županijska stručna vijeća</t>
  </si>
  <si>
    <t>Program  1001</t>
  </si>
  <si>
    <t>Tekući projekt T100041</t>
  </si>
  <si>
    <t>E-tehničar</t>
  </si>
  <si>
    <t>Ostale intelektualne usluge</t>
  </si>
  <si>
    <t>Administrativno, tehničko i stručno osoblje</t>
  </si>
  <si>
    <t>Izvor financiranja 1.1.</t>
  </si>
  <si>
    <t>Plaće za redovan rad</t>
  </si>
  <si>
    <t>Ostali rashodi za zaposlene</t>
  </si>
  <si>
    <t>Doprinosi  za obvezno zdravstveno osiguranje</t>
  </si>
  <si>
    <t>Tekući projekt T100003</t>
  </si>
  <si>
    <t>Knjige</t>
  </si>
  <si>
    <t>Sportska i glazbena oprema</t>
  </si>
  <si>
    <t>Aktivnost A 100003</t>
  </si>
  <si>
    <t>Energenti</t>
  </si>
  <si>
    <t>Izvor financiranja 1.1</t>
  </si>
  <si>
    <t>U EURIMA</t>
  </si>
  <si>
    <t>Glavni program P17</t>
  </si>
  <si>
    <t>Potrebe iznad minimalnog standarda</t>
  </si>
  <si>
    <t>Program 1001</t>
  </si>
  <si>
    <t>POJAČANI STANDARD U ŠKOLSTVU</t>
  </si>
  <si>
    <t>ZBROJ UKUPNO</t>
  </si>
  <si>
    <t>SVI PROGRAMI ŠKOLE</t>
  </si>
  <si>
    <t>SVEUKUPNO</t>
  </si>
  <si>
    <t>ŽUPANIJSKA RIZNICA, SVI GLAVNI PROGRAMI</t>
  </si>
  <si>
    <t>Glavni program P52</t>
  </si>
  <si>
    <t>Projekti i programi EU</t>
  </si>
  <si>
    <t>POTICANJE KORIŠTENJA SREDSTAVA IZ EU</t>
  </si>
  <si>
    <t>Tekući projekt T100011</t>
  </si>
  <si>
    <t>Izvor financiranja P.Đ.</t>
  </si>
  <si>
    <t>Ministarstvo poljoprivrede</t>
  </si>
  <si>
    <t>Naknade građanima i kućanstvima u naravi</t>
  </si>
  <si>
    <t xml:space="preserve">UKUPNO </t>
  </si>
  <si>
    <t>ŽUPANIJA ( bez sheme voća )</t>
  </si>
  <si>
    <t xml:space="preserve"> </t>
  </si>
  <si>
    <t>Nova školska shema voća i povrća te mlijeka i mliječnih proizvoda</t>
  </si>
  <si>
    <t>Glavni program P15</t>
  </si>
  <si>
    <t>Minimalni standard u osnovnom školstvu</t>
  </si>
  <si>
    <t>MINIMALNI STANDARD U OSNOVNOM ŠKOLSTVU</t>
  </si>
  <si>
    <t>Izvor financiranja 4.1.</t>
  </si>
  <si>
    <t>Decentralizirana sredstva - OŠ</t>
  </si>
  <si>
    <t>Tekući projekt T100004</t>
  </si>
  <si>
    <t>Obljetnice škola</t>
  </si>
  <si>
    <t>Tekući projekt T100047</t>
  </si>
  <si>
    <t>Prsten potpore IV</t>
  </si>
  <si>
    <t>Programi osnovnih škola izvan županijskog proračuna</t>
  </si>
  <si>
    <t>Glavni program P63</t>
  </si>
  <si>
    <t>Vlastiti prihodi OŠ</t>
  </si>
  <si>
    <t>Izvor financiranja 3.3.</t>
  </si>
  <si>
    <t>Izvor financiranja 4.L.</t>
  </si>
  <si>
    <t>Prihodi za posebne namjene - OŠ</t>
  </si>
  <si>
    <t>Tekući projekt T100054</t>
  </si>
  <si>
    <t>Prsten potpore V</t>
  </si>
  <si>
    <t>Pomoći -OŠ</t>
  </si>
  <si>
    <t>Izvor financiranja 5.K.</t>
  </si>
  <si>
    <t>Izvor financiranja 6.3.</t>
  </si>
  <si>
    <t>Donacije - OŠ</t>
  </si>
  <si>
    <t>Izvor 5.K.</t>
  </si>
  <si>
    <t>Pomoći-OŠ</t>
  </si>
  <si>
    <t>Plaće za prekovremeni rad</t>
  </si>
  <si>
    <t>Plaće za posebne uvjete rada</t>
  </si>
  <si>
    <t>Školska kuhinja</t>
  </si>
  <si>
    <t>Materijal i sirovine</t>
  </si>
  <si>
    <t xml:space="preserve">Tekući projekt T100008 </t>
  </si>
  <si>
    <t>Učeničke zadruge</t>
  </si>
  <si>
    <t>Tekući projekt T100020</t>
  </si>
  <si>
    <t>Nabava udžbenika za učenike</t>
  </si>
  <si>
    <t xml:space="preserve">Knjige </t>
  </si>
  <si>
    <t>Pomoći</t>
  </si>
  <si>
    <t>Naknade troškova zaposlenima</t>
  </si>
  <si>
    <t>Materijalni rahodi</t>
  </si>
  <si>
    <t>Rashodi za materijal i energiju</t>
  </si>
  <si>
    <t xml:space="preserve">Rashodi za usluge </t>
  </si>
  <si>
    <t>Ostali financijski rashodi</t>
  </si>
  <si>
    <t>Financijski rashodi</t>
  </si>
  <si>
    <t xml:space="preserve">Rashodi za zaposlene </t>
  </si>
  <si>
    <t>Plaće (bruto)</t>
  </si>
  <si>
    <t>Doprinosi na plaće</t>
  </si>
  <si>
    <t>Rashodi za nabavu proizvedene dug.im.</t>
  </si>
  <si>
    <t>Postrojenja i oprema</t>
  </si>
  <si>
    <t>Ostale naknade građanima</t>
  </si>
  <si>
    <t xml:space="preserve">Knjige, umjetnička djela </t>
  </si>
  <si>
    <t>Donacije</t>
  </si>
  <si>
    <t>Tekući projekt T100026</t>
  </si>
  <si>
    <t>Školska sportska društva</t>
  </si>
  <si>
    <t>Tekući projekt T100055</t>
  </si>
  <si>
    <t>Prsten potpore VI</t>
  </si>
  <si>
    <t>Prsten potpore III.</t>
  </si>
  <si>
    <t>4.L.</t>
  </si>
  <si>
    <t>Pomoći - OŠ</t>
  </si>
  <si>
    <t>5.K.</t>
  </si>
  <si>
    <t>Prihodi od imovine</t>
  </si>
  <si>
    <t>1.1.</t>
  </si>
  <si>
    <t>Pomoći OŠ</t>
  </si>
  <si>
    <t>3.3.</t>
  </si>
  <si>
    <t>Vlastiti prihodi</t>
  </si>
  <si>
    <t>4.1.</t>
  </si>
  <si>
    <t>Decentralizirana sredstva</t>
  </si>
  <si>
    <t>Prihodi za posebne namjene</t>
  </si>
  <si>
    <t>6.3.</t>
  </si>
  <si>
    <t>Naknade građanima i kućanstvima na temelju osiguranja i druge naknade</t>
  </si>
  <si>
    <t>5.Đ.</t>
  </si>
  <si>
    <t>Prihodi od upravnih i administrativnih pristojbi, pristojbi po posebnim propisima i naknadama</t>
  </si>
  <si>
    <t>Prihodi od prodaje proizvoda i robe te pruženih usluga,prihdi od donacija</t>
  </si>
  <si>
    <t>Decentralizirana sredstva OŠ</t>
  </si>
  <si>
    <t>091 Predškolsko i osnovno obrazovanje</t>
  </si>
  <si>
    <t>Rashodi za usluge</t>
  </si>
  <si>
    <t>PROGRAMI OSNOVNIH ŠKOLA IZVAN ŽUPANIJSKOG PRORAČUNA</t>
  </si>
  <si>
    <t>UKUPNO</t>
  </si>
  <si>
    <t>098 Usluge obrazovanja koje nisu drugdje svrstane</t>
  </si>
  <si>
    <t>Predsjednik školskog odbora:</t>
  </si>
  <si>
    <t>Tomislav Petek, RN</t>
  </si>
  <si>
    <t>Ravnatelj škole:</t>
  </si>
  <si>
    <t>Vlado Starešec, prof.</t>
  </si>
  <si>
    <t>FINANCIJSKI PLAN OSNOVNE ŠKOLE GRADEC
ZA 2023. I PROJEKCIJA ZA 2024. I 2025. GODINU</t>
  </si>
  <si>
    <t>FINANCIJSKI PLAN OSNOVNE ŠKOLE GRADEC  
ZA 2023. I PROJEKCIJA ZA 2024. I 2025. GODINU</t>
  </si>
  <si>
    <t>FINANCIJSKI PLAN OSNOVNE ŠKOLE GRADEC 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</si>
</sst>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n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3" fillId="5" borderId="4" xfId="0" applyNumberFormat="1" applyFont="1" applyFill="1" applyBorder="1" applyAlignment="1">
      <alignment horizontal="right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8" borderId="3" xfId="0" applyNumberFormat="1" applyFont="1" applyFill="1" applyBorder="1" applyAlignment="1" applyProtection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3" fontId="11" fillId="8" borderId="4" xfId="0" applyNumberFormat="1" applyFont="1" applyFill="1" applyBorder="1" applyAlignment="1" applyProtection="1">
      <alignment horizontal="center" vertical="center" wrapText="1"/>
    </xf>
    <xf numFmtId="3" fontId="11" fillId="8" borderId="3" xfId="0" applyNumberFormat="1" applyFont="1" applyFill="1" applyBorder="1" applyAlignment="1" applyProtection="1">
      <alignment horizontal="center" vertical="center" wrapText="1"/>
    </xf>
    <xf numFmtId="3" fontId="11" fillId="2" borderId="4" xfId="0" applyNumberFormat="1" applyFont="1" applyFill="1" applyBorder="1" applyAlignment="1" applyProtection="1">
      <alignment horizontal="left" vertical="center" wrapText="1"/>
    </xf>
    <xf numFmtId="3" fontId="9" fillId="2" borderId="4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3" fontId="11" fillId="8" borderId="4" xfId="0" applyNumberFormat="1" applyFont="1" applyFill="1" applyBorder="1" applyAlignment="1" applyProtection="1">
      <alignment horizontal="left" vertical="center" wrapText="1"/>
    </xf>
    <xf numFmtId="3" fontId="11" fillId="8" borderId="4" xfId="0" applyNumberFormat="1" applyFont="1" applyFill="1" applyBorder="1" applyAlignment="1">
      <alignment horizontal="right"/>
    </xf>
    <xf numFmtId="3" fontId="11" fillId="7" borderId="4" xfId="0" applyNumberFormat="1" applyFont="1" applyFill="1" applyBorder="1" applyAlignment="1" applyProtection="1">
      <alignment horizontal="left" vertical="center" wrapText="1"/>
    </xf>
    <xf numFmtId="3" fontId="11" fillId="7" borderId="4" xfId="0" applyNumberFormat="1" applyFont="1" applyFill="1" applyBorder="1" applyAlignment="1">
      <alignment horizontal="right"/>
    </xf>
    <xf numFmtId="3" fontId="11" fillId="6" borderId="4" xfId="0" applyNumberFormat="1" applyFont="1" applyFill="1" applyBorder="1" applyAlignment="1" applyProtection="1">
      <alignment horizontal="left" vertical="center" wrapText="1"/>
    </xf>
    <xf numFmtId="3" fontId="9" fillId="6" borderId="4" xfId="0" applyNumberFormat="1" applyFont="1" applyFill="1" applyBorder="1" applyAlignment="1">
      <alignment horizontal="right"/>
    </xf>
    <xf numFmtId="3" fontId="0" fillId="2" borderId="0" xfId="0" applyNumberFormat="1" applyFill="1"/>
    <xf numFmtId="3" fontId="11" fillId="9" borderId="4" xfId="0" applyNumberFormat="1" applyFont="1" applyFill="1" applyBorder="1" applyAlignment="1" applyProtection="1">
      <alignment horizontal="left" vertical="center" wrapText="1"/>
    </xf>
    <xf numFmtId="3" fontId="11" fillId="9" borderId="4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 applyProtection="1">
      <alignment horizontal="left" vertical="center" wrapText="1"/>
    </xf>
    <xf numFmtId="3" fontId="11" fillId="8" borderId="3" xfId="0" applyNumberFormat="1" applyFont="1" applyFill="1" applyBorder="1" applyAlignment="1">
      <alignment horizontal="right"/>
    </xf>
    <xf numFmtId="3" fontId="11" fillId="7" borderId="4" xfId="0" applyNumberFormat="1" applyFont="1" applyFill="1" applyBorder="1" applyAlignment="1" applyProtection="1">
      <alignment horizontal="right"/>
    </xf>
    <xf numFmtId="3" fontId="0" fillId="0" borderId="0" xfId="0" applyNumberFormat="1" applyProtection="1"/>
    <xf numFmtId="3" fontId="9" fillId="7" borderId="4" xfId="0" applyNumberFormat="1" applyFont="1" applyFill="1" applyBorder="1" applyAlignment="1">
      <alignment horizontal="right"/>
    </xf>
    <xf numFmtId="3" fontId="9" fillId="9" borderId="3" xfId="0" applyNumberFormat="1" applyFont="1" applyFill="1" applyBorder="1" applyAlignment="1">
      <alignment horizontal="right"/>
    </xf>
    <xf numFmtId="3" fontId="19" fillId="2" borderId="2" xfId="0" applyNumberFormat="1" applyFont="1" applyFill="1" applyBorder="1" applyAlignment="1">
      <alignment horizontal="left" vertical="center" wrapText="1"/>
    </xf>
    <xf numFmtId="3" fontId="19" fillId="2" borderId="4" xfId="0" applyNumberFormat="1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right"/>
    </xf>
    <xf numFmtId="3" fontId="1" fillId="0" borderId="0" xfId="0" applyNumberFormat="1" applyFont="1"/>
    <xf numFmtId="3" fontId="20" fillId="0" borderId="2" xfId="0" applyNumberFormat="1" applyFont="1" applyBorder="1" applyAlignment="1">
      <alignment horizontal="left" vertical="center" wrapText="1"/>
    </xf>
    <xf numFmtId="3" fontId="20" fillId="0" borderId="4" xfId="0" applyNumberFormat="1" applyFont="1" applyBorder="1" applyAlignment="1">
      <alignment horizontal="left" vertical="center" wrapText="1"/>
    </xf>
    <xf numFmtId="3" fontId="20" fillId="2" borderId="2" xfId="0" applyNumberFormat="1" applyFont="1" applyFill="1" applyBorder="1" applyAlignment="1">
      <alignment horizontal="left" vertical="center" wrapText="1"/>
    </xf>
    <xf numFmtId="3" fontId="20" fillId="2" borderId="4" xfId="0" applyNumberFormat="1" applyFont="1" applyFill="1" applyBorder="1" applyAlignment="1">
      <alignment horizontal="left" vertical="center" wrapText="1"/>
    </xf>
    <xf numFmtId="3" fontId="9" fillId="7" borderId="3" xfId="0" applyNumberFormat="1" applyFont="1" applyFill="1" applyBorder="1" applyAlignment="1">
      <alignment horizontal="right"/>
    </xf>
    <xf numFmtId="3" fontId="11" fillId="7" borderId="4" xfId="0" applyNumberFormat="1" applyFont="1" applyFill="1" applyBorder="1" applyAlignment="1">
      <alignment horizontal="right" vertical="center"/>
    </xf>
    <xf numFmtId="3" fontId="11" fillId="6" borderId="4" xfId="0" applyNumberFormat="1" applyFont="1" applyFill="1" applyBorder="1" applyAlignment="1">
      <alignment horizontal="right"/>
    </xf>
    <xf numFmtId="3" fontId="11" fillId="9" borderId="4" xfId="0" applyNumberFormat="1" applyFont="1" applyFill="1" applyBorder="1" applyAlignment="1" applyProtection="1">
      <alignment horizontal="left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4" xfId="0" applyNumberFormat="1" applyFont="1" applyFill="1" applyBorder="1" applyAlignment="1" applyProtection="1">
      <alignment horizontal="right" wrapText="1"/>
    </xf>
    <xf numFmtId="3" fontId="11" fillId="2" borderId="2" xfId="0" applyNumberFormat="1" applyFont="1" applyFill="1" applyBorder="1" applyAlignment="1" applyProtection="1">
      <alignment horizontal="left" vertical="center" wrapText="1"/>
    </xf>
    <xf numFmtId="3" fontId="11" fillId="2" borderId="3" xfId="0" applyNumberFormat="1" applyFont="1" applyFill="1" applyBorder="1" applyAlignment="1" applyProtection="1">
      <alignment horizontal="right" wrapText="1"/>
    </xf>
    <xf numFmtId="3" fontId="11" fillId="2" borderId="4" xfId="0" applyNumberFormat="1" applyFont="1" applyFill="1" applyBorder="1" applyAlignment="1" applyProtection="1">
      <alignment horizontal="right" wrapText="1"/>
    </xf>
    <xf numFmtId="3" fontId="0" fillId="0" borderId="0" xfId="0" applyNumberFormat="1" applyFont="1"/>
    <xf numFmtId="3" fontId="11" fillId="6" borderId="4" xfId="0" applyNumberFormat="1" applyFont="1" applyFill="1" applyBorder="1" applyAlignment="1" applyProtection="1">
      <alignment horizontal="right" wrapText="1"/>
    </xf>
    <xf numFmtId="3" fontId="11" fillId="9" borderId="3" xfId="0" applyNumberFormat="1" applyFont="1" applyFill="1" applyBorder="1" applyAlignment="1">
      <alignment horizontal="right"/>
    </xf>
    <xf numFmtId="3" fontId="20" fillId="0" borderId="0" xfId="0" applyNumberFormat="1" applyFont="1"/>
    <xf numFmtId="3" fontId="22" fillId="2" borderId="3" xfId="0" applyNumberFormat="1" applyFont="1" applyFill="1" applyBorder="1" applyAlignment="1">
      <alignment horizontal="left"/>
    </xf>
    <xf numFmtId="3" fontId="21" fillId="2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3" fontId="21" fillId="0" borderId="3" xfId="0" applyNumberFormat="1" applyFont="1" applyBorder="1" applyAlignment="1">
      <alignment horizontal="left"/>
    </xf>
    <xf numFmtId="3" fontId="21" fillId="0" borderId="3" xfId="0" applyNumberFormat="1" applyFont="1" applyBorder="1" applyAlignment="1">
      <alignment horizontal="right"/>
    </xf>
    <xf numFmtId="3" fontId="22" fillId="6" borderId="3" xfId="0" applyNumberFormat="1" applyFont="1" applyFill="1" applyBorder="1" applyAlignment="1">
      <alignment horizontal="left"/>
    </xf>
    <xf numFmtId="3" fontId="21" fillId="6" borderId="3" xfId="0" applyNumberFormat="1" applyFont="1" applyFill="1" applyBorder="1"/>
    <xf numFmtId="3" fontId="22" fillId="6" borderId="3" xfId="0" applyNumberFormat="1" applyFont="1" applyFill="1" applyBorder="1"/>
    <xf numFmtId="3" fontId="22" fillId="9" borderId="3" xfId="0" applyNumberFormat="1" applyFont="1" applyFill="1" applyBorder="1" applyAlignment="1">
      <alignment horizontal="left"/>
    </xf>
    <xf numFmtId="3" fontId="21" fillId="9" borderId="3" xfId="0" applyNumberFormat="1" applyFont="1" applyFill="1" applyBorder="1"/>
    <xf numFmtId="3" fontId="22" fillId="9" borderId="3" xfId="0" applyNumberFormat="1" applyFont="1" applyFill="1" applyBorder="1"/>
    <xf numFmtId="3" fontId="21" fillId="2" borderId="3" xfId="0" applyNumberFormat="1" applyFont="1" applyFill="1" applyBorder="1"/>
    <xf numFmtId="3" fontId="21" fillId="0" borderId="3" xfId="0" applyNumberFormat="1" applyFont="1" applyBorder="1"/>
    <xf numFmtId="3" fontId="21" fillId="6" borderId="3" xfId="0" applyNumberFormat="1" applyFont="1" applyFill="1" applyBorder="1" applyAlignment="1">
      <alignment horizontal="left"/>
    </xf>
    <xf numFmtId="3" fontId="22" fillId="6" borderId="3" xfId="0" applyNumberFormat="1" applyFont="1" applyFill="1" applyBorder="1" applyAlignment="1">
      <alignment horizontal="right"/>
    </xf>
    <xf numFmtId="3" fontId="21" fillId="9" borderId="3" xfId="0" applyNumberFormat="1" applyFont="1" applyFill="1" applyBorder="1" applyAlignment="1">
      <alignment horizontal="right"/>
    </xf>
    <xf numFmtId="3" fontId="22" fillId="9" borderId="3" xfId="0" applyNumberFormat="1" applyFont="1" applyFill="1" applyBorder="1" applyAlignment="1">
      <alignment horizontal="right"/>
    </xf>
    <xf numFmtId="3" fontId="22" fillId="0" borderId="3" xfId="0" applyNumberFormat="1" applyFont="1" applyBorder="1" applyAlignment="1">
      <alignment horizontal="left"/>
    </xf>
    <xf numFmtId="3" fontId="22" fillId="0" borderId="3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164" fontId="21" fillId="0" borderId="3" xfId="0" applyNumberFormat="1" applyFont="1" applyBorder="1" applyAlignment="1"/>
    <xf numFmtId="164" fontId="23" fillId="0" borderId="3" xfId="0" applyNumberFormat="1" applyFont="1" applyBorder="1" applyAlignment="1"/>
    <xf numFmtId="164" fontId="21" fillId="0" borderId="0" xfId="0" applyNumberFormat="1" applyFont="1" applyAlignment="1"/>
    <xf numFmtId="3" fontId="21" fillId="0" borderId="3" xfId="0" applyNumberFormat="1" applyFont="1" applyBorder="1" applyAlignment="1">
      <alignment horizontal="right" vertical="top"/>
    </xf>
    <xf numFmtId="0" fontId="0" fillId="0" borderId="0" xfId="0" applyNumberFormat="1"/>
    <xf numFmtId="0" fontId="19" fillId="0" borderId="2" xfId="0" applyNumberFormat="1" applyFont="1" applyBorder="1" applyAlignment="1">
      <alignment horizontal="left" vertical="center" wrapText="1"/>
    </xf>
    <xf numFmtId="0" fontId="19" fillId="0" borderId="4" xfId="0" applyNumberFormat="1" applyFont="1" applyBorder="1" applyAlignment="1">
      <alignment horizontal="left" vertical="center" wrapText="1"/>
    </xf>
    <xf numFmtId="1" fontId="20" fillId="2" borderId="4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 applyProtection="1">
      <alignment horizontal="left" vertical="center" wrapText="1"/>
    </xf>
    <xf numFmtId="1" fontId="11" fillId="2" borderId="2" xfId="0" applyNumberFormat="1" applyFont="1" applyFill="1" applyBorder="1" applyAlignment="1" applyProtection="1">
      <alignment horizontal="left" vertical="center" wrapText="1"/>
    </xf>
    <xf numFmtId="1" fontId="11" fillId="2" borderId="4" xfId="0" applyNumberFormat="1" applyFont="1" applyFill="1" applyBorder="1" applyAlignment="1" applyProtection="1">
      <alignment horizontal="left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</xf>
    <xf numFmtId="1" fontId="9" fillId="2" borderId="2" xfId="0" applyNumberFormat="1" applyFont="1" applyFill="1" applyBorder="1" applyAlignment="1" applyProtection="1">
      <alignment horizontal="left" vertical="center" wrapText="1"/>
    </xf>
    <xf numFmtId="1" fontId="9" fillId="2" borderId="4" xfId="0" applyNumberFormat="1" applyFont="1" applyFill="1" applyBorder="1" applyAlignment="1" applyProtection="1">
      <alignment horizontal="left" vertical="center" wrapText="1"/>
    </xf>
    <xf numFmtId="1" fontId="22" fillId="2" borderId="1" xfId="0" applyNumberFormat="1" applyFont="1" applyFill="1" applyBorder="1" applyAlignment="1">
      <alignment horizontal="left"/>
    </xf>
    <xf numFmtId="1" fontId="22" fillId="2" borderId="2" xfId="0" applyNumberFormat="1" applyFont="1" applyFill="1" applyBorder="1" applyAlignment="1">
      <alignment horizontal="left"/>
    </xf>
    <xf numFmtId="1" fontId="22" fillId="2" borderId="4" xfId="0" applyNumberFormat="1" applyFont="1" applyFill="1" applyBorder="1" applyAlignment="1">
      <alignment horizontal="left"/>
    </xf>
    <xf numFmtId="1" fontId="20" fillId="2" borderId="2" xfId="0" applyNumberFormat="1" applyFont="1" applyFill="1" applyBorder="1" applyAlignment="1">
      <alignment horizontal="left" vertical="center" wrapText="1"/>
    </xf>
    <xf numFmtId="1" fontId="22" fillId="9" borderId="3" xfId="0" applyNumberFormat="1" applyFont="1" applyFill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22" fillId="0" borderId="2" xfId="0" applyNumberFormat="1" applyFont="1" applyBorder="1" applyAlignment="1">
      <alignment horizontal="left"/>
    </xf>
    <xf numFmtId="1" fontId="22" fillId="0" borderId="4" xfId="0" applyNumberFormat="1" applyFont="1" applyBorder="1" applyAlignment="1">
      <alignment horizontal="left"/>
    </xf>
    <xf numFmtId="3" fontId="1" fillId="2" borderId="0" xfId="0" applyNumberFormat="1" applyFont="1" applyFill="1"/>
    <xf numFmtId="0" fontId="11" fillId="9" borderId="3" xfId="0" applyNumberFormat="1" applyFont="1" applyFill="1" applyBorder="1" applyAlignment="1" applyProtection="1">
      <alignment horizontal="left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11" fillId="8" borderId="3" xfId="0" applyFont="1" applyFill="1" applyBorder="1" applyAlignment="1">
      <alignment horizontal="left" vertical="center"/>
    </xf>
    <xf numFmtId="0" fontId="11" fillId="8" borderId="3" xfId="0" applyNumberFormat="1" applyFont="1" applyFill="1" applyBorder="1" applyAlignment="1" applyProtection="1">
      <alignment horizontal="left" vertical="center"/>
    </xf>
    <xf numFmtId="0" fontId="11" fillId="8" borderId="3" xfId="0" applyNumberFormat="1" applyFont="1" applyFill="1" applyBorder="1" applyAlignment="1" applyProtection="1">
      <alignment vertical="center" wrapText="1"/>
    </xf>
    <xf numFmtId="0" fontId="11" fillId="9" borderId="3" xfId="0" quotePrefix="1" applyFont="1" applyFill="1" applyBorder="1" applyAlignment="1">
      <alignment horizontal="left" vertical="center"/>
    </xf>
    <xf numFmtId="0" fontId="10" fillId="9" borderId="3" xfId="0" applyFont="1" applyFill="1" applyBorder="1" applyAlignment="1">
      <alignment horizontal="left" vertical="center"/>
    </xf>
    <xf numFmtId="3" fontId="6" fillId="9" borderId="4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/>
    </xf>
    <xf numFmtId="0" fontId="24" fillId="9" borderId="3" xfId="0" quotePrefix="1" applyFont="1" applyFill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 wrapText="1"/>
    </xf>
    <xf numFmtId="0" fontId="11" fillId="9" borderId="3" xfId="0" applyNumberFormat="1" applyFont="1" applyFill="1" applyBorder="1" applyAlignment="1" applyProtection="1">
      <alignment vertical="center" wrapText="1"/>
    </xf>
    <xf numFmtId="3" fontId="6" fillId="9" borderId="3" xfId="0" applyNumberFormat="1" applyFont="1" applyFill="1" applyBorder="1" applyAlignment="1" applyProtection="1">
      <alignment horizontal="right" wrapText="1"/>
    </xf>
    <xf numFmtId="3" fontId="6" fillId="8" borderId="4" xfId="0" applyNumberFormat="1" applyFont="1" applyFill="1" applyBorder="1" applyAlignment="1">
      <alignment horizontal="right"/>
    </xf>
    <xf numFmtId="3" fontId="6" fillId="8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24" fillId="9" borderId="3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0" fillId="2" borderId="0" xfId="0" applyFont="1" applyFill="1"/>
    <xf numFmtId="3" fontId="6" fillId="8" borderId="4" xfId="0" applyNumberFormat="1" applyFont="1" applyFill="1" applyBorder="1" applyAlignment="1" applyProtection="1">
      <alignment horizontal="center" vertical="center" wrapText="1"/>
    </xf>
    <xf numFmtId="3" fontId="6" fillId="8" borderId="3" xfId="0" applyNumberFormat="1" applyFont="1" applyFill="1" applyBorder="1" applyAlignment="1" applyProtection="1">
      <alignment horizontal="center" vertical="center" wrapText="1"/>
    </xf>
    <xf numFmtId="3" fontId="25" fillId="2" borderId="3" xfId="0" applyNumberFormat="1" applyFont="1" applyFill="1" applyBorder="1" applyAlignment="1">
      <alignment horizontal="right"/>
    </xf>
    <xf numFmtId="0" fontId="11" fillId="9" borderId="3" xfId="0" applyFont="1" applyFill="1" applyBorder="1" applyAlignment="1">
      <alignment horizontal="left" vertical="center" wrapText="1"/>
    </xf>
    <xf numFmtId="0" fontId="1" fillId="0" borderId="0" xfId="0" applyFont="1"/>
    <xf numFmtId="0" fontId="9" fillId="2" borderId="4" xfId="0" applyNumberFormat="1" applyFont="1" applyFill="1" applyBorder="1" applyAlignment="1">
      <alignment horizontal="right"/>
    </xf>
    <xf numFmtId="0" fontId="0" fillId="0" borderId="0" xfId="0" applyNumberFormat="1" applyAlignment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</xf>
    <xf numFmtId="1" fontId="9" fillId="2" borderId="2" xfId="0" applyNumberFormat="1" applyFont="1" applyFill="1" applyBorder="1" applyAlignment="1" applyProtection="1">
      <alignment horizontal="left" vertical="center" wrapText="1"/>
    </xf>
    <xf numFmtId="1" fontId="9" fillId="2" borderId="4" xfId="0" applyNumberFormat="1" applyFont="1" applyFill="1" applyBorder="1" applyAlignment="1" applyProtection="1">
      <alignment horizontal="left" vertical="center" wrapText="1"/>
    </xf>
    <xf numFmtId="1" fontId="11" fillId="9" borderId="1" xfId="0" applyNumberFormat="1" applyFont="1" applyFill="1" applyBorder="1" applyAlignment="1" applyProtection="1">
      <alignment horizontal="left" vertical="center" wrapText="1"/>
    </xf>
    <xf numFmtId="1" fontId="11" fillId="9" borderId="2" xfId="0" applyNumberFormat="1" applyFont="1" applyFill="1" applyBorder="1" applyAlignment="1" applyProtection="1">
      <alignment horizontal="left" vertical="center" wrapText="1"/>
    </xf>
    <xf numFmtId="1" fontId="11" fillId="9" borderId="4" xfId="0" applyNumberFormat="1" applyFont="1" applyFill="1" applyBorder="1" applyAlignment="1" applyProtection="1">
      <alignment horizontal="left" vertical="center" wrapText="1"/>
    </xf>
    <xf numFmtId="1" fontId="11" fillId="2" borderId="1" xfId="0" applyNumberFormat="1" applyFont="1" applyFill="1" applyBorder="1" applyAlignment="1" applyProtection="1">
      <alignment horizontal="left" vertical="center" wrapText="1"/>
    </xf>
    <xf numFmtId="1" fontId="11" fillId="2" borderId="2" xfId="0" applyNumberFormat="1" applyFont="1" applyFill="1" applyBorder="1" applyAlignment="1" applyProtection="1">
      <alignment horizontal="left" vertical="center" wrapText="1"/>
    </xf>
    <xf numFmtId="1" fontId="11" fillId="2" borderId="4" xfId="0" applyNumberFormat="1" applyFont="1" applyFill="1" applyBorder="1" applyAlignment="1" applyProtection="1">
      <alignment horizontal="left" vertical="center" wrapText="1"/>
    </xf>
    <xf numFmtId="1" fontId="19" fillId="0" borderId="2" xfId="0" applyNumberFormat="1" applyFont="1" applyBorder="1" applyAlignment="1">
      <alignment horizontal="left" vertical="center" wrapText="1"/>
    </xf>
    <xf numFmtId="1" fontId="19" fillId="0" borderId="4" xfId="0" applyNumberFormat="1" applyFont="1" applyBorder="1" applyAlignment="1">
      <alignment horizontal="left" vertical="center" wrapText="1"/>
    </xf>
    <xf numFmtId="1" fontId="21" fillId="0" borderId="3" xfId="0" applyNumberFormat="1" applyFont="1" applyBorder="1" applyAlignment="1">
      <alignment horizontal="left"/>
    </xf>
    <xf numFmtId="1" fontId="20" fillId="2" borderId="2" xfId="0" applyNumberFormat="1" applyFont="1" applyFill="1" applyBorder="1" applyAlignment="1">
      <alignment horizontal="left" vertical="center" wrapText="1"/>
    </xf>
    <xf numFmtId="1" fontId="20" fillId="2" borderId="4" xfId="0" applyNumberFormat="1" applyFont="1" applyFill="1" applyBorder="1" applyAlignment="1">
      <alignment horizontal="left" vertical="center" wrapText="1"/>
    </xf>
    <xf numFmtId="1" fontId="11" fillId="7" borderId="1" xfId="0" applyNumberFormat="1" applyFont="1" applyFill="1" applyBorder="1" applyAlignment="1" applyProtection="1">
      <alignment horizontal="left" vertical="center" wrapText="1"/>
    </xf>
    <xf numFmtId="1" fontId="20" fillId="7" borderId="2" xfId="0" applyNumberFormat="1" applyFont="1" applyFill="1" applyBorder="1" applyAlignment="1">
      <alignment horizontal="left" vertical="center" wrapText="1"/>
    </xf>
    <xf numFmtId="1" fontId="20" fillId="7" borderId="4" xfId="0" applyNumberFormat="1" applyFont="1" applyFill="1" applyBorder="1" applyAlignment="1">
      <alignment horizontal="left" vertical="center" wrapText="1"/>
    </xf>
    <xf numFmtId="1" fontId="22" fillId="9" borderId="3" xfId="0" applyNumberFormat="1" applyFont="1" applyFill="1" applyBorder="1" applyAlignment="1">
      <alignment horizontal="left"/>
    </xf>
    <xf numFmtId="1" fontId="22" fillId="6" borderId="3" xfId="0" applyNumberFormat="1" applyFont="1" applyFill="1" applyBorder="1" applyAlignment="1">
      <alignment horizontal="left"/>
    </xf>
    <xf numFmtId="1" fontId="11" fillId="6" borderId="1" xfId="0" applyNumberFormat="1" applyFont="1" applyFill="1" applyBorder="1" applyAlignment="1" applyProtection="1">
      <alignment horizontal="left" vertical="center" wrapText="1"/>
    </xf>
    <xf numFmtId="1" fontId="11" fillId="6" borderId="2" xfId="0" applyNumberFormat="1" applyFont="1" applyFill="1" applyBorder="1" applyAlignment="1" applyProtection="1">
      <alignment horizontal="left" vertical="center" wrapText="1"/>
    </xf>
    <xf numFmtId="1" fontId="11" fillId="6" borderId="4" xfId="0" applyNumberFormat="1" applyFont="1" applyFill="1" applyBorder="1" applyAlignment="1" applyProtection="1">
      <alignment horizontal="left" vertical="center" wrapText="1"/>
    </xf>
    <xf numFmtId="1" fontId="20" fillId="9" borderId="2" xfId="0" applyNumberFormat="1" applyFont="1" applyFill="1" applyBorder="1" applyAlignment="1">
      <alignment horizontal="left" vertical="center" wrapText="1"/>
    </xf>
    <xf numFmtId="1" fontId="20" fillId="9" borderId="4" xfId="0" applyNumberFormat="1" applyFont="1" applyFill="1" applyBorder="1" applyAlignment="1">
      <alignment horizontal="left" vertical="center" wrapText="1"/>
    </xf>
    <xf numFmtId="1" fontId="20" fillId="0" borderId="2" xfId="0" applyNumberFormat="1" applyFont="1" applyBorder="1" applyAlignment="1">
      <alignment horizontal="left" vertical="center" wrapText="1"/>
    </xf>
    <xf numFmtId="1" fontId="20" fillId="0" borderId="4" xfId="0" applyNumberFormat="1" applyFont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left"/>
    </xf>
    <xf numFmtId="1" fontId="22" fillId="2" borderId="2" xfId="0" applyNumberFormat="1" applyFont="1" applyFill="1" applyBorder="1" applyAlignment="1">
      <alignment horizontal="left"/>
    </xf>
    <xf numFmtId="1" fontId="22" fillId="2" borderId="4" xfId="0" applyNumberFormat="1" applyFont="1" applyFill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22" fillId="0" borderId="2" xfId="0" applyNumberFormat="1" applyFont="1" applyBorder="1" applyAlignment="1">
      <alignment horizontal="left"/>
    </xf>
    <xf numFmtId="1" fontId="22" fillId="0" borderId="4" xfId="0" applyNumberFormat="1" applyFont="1" applyBorder="1" applyAlignment="1">
      <alignment horizontal="left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9" fillId="0" borderId="4" xfId="0" applyNumberFormat="1" applyFont="1" applyBorder="1" applyAlignment="1">
      <alignment horizontal="left" vertical="center" wrapText="1"/>
    </xf>
    <xf numFmtId="3" fontId="11" fillId="7" borderId="1" xfId="0" applyNumberFormat="1" applyFont="1" applyFill="1" applyBorder="1" applyAlignment="1" applyProtection="1">
      <alignment horizontal="left" vertical="center" wrapText="1"/>
    </xf>
    <xf numFmtId="3" fontId="20" fillId="7" borderId="2" xfId="0" applyNumberFormat="1" applyFont="1" applyFill="1" applyBorder="1" applyAlignment="1">
      <alignment horizontal="left" vertical="center" wrapText="1"/>
    </xf>
    <xf numFmtId="3" fontId="20" fillId="7" borderId="4" xfId="0" applyNumberFormat="1" applyFont="1" applyFill="1" applyBorder="1" applyAlignment="1">
      <alignment horizontal="left" vertical="center" wrapText="1"/>
    </xf>
    <xf numFmtId="1" fontId="11" fillId="8" borderId="1" xfId="0" applyNumberFormat="1" applyFont="1" applyFill="1" applyBorder="1" applyAlignment="1" applyProtection="1">
      <alignment horizontal="left" vertical="center" wrapText="1"/>
    </xf>
    <xf numFmtId="1" fontId="11" fillId="8" borderId="2" xfId="0" applyNumberFormat="1" applyFont="1" applyFill="1" applyBorder="1" applyAlignment="1" applyProtection="1">
      <alignment horizontal="left" vertical="center" wrapText="1"/>
    </xf>
    <xf numFmtId="1" fontId="11" fillId="8" borderId="4" xfId="0" applyNumberFormat="1" applyFont="1" applyFill="1" applyBorder="1" applyAlignment="1" applyProtection="1">
      <alignment horizontal="left" vertical="center" wrapText="1"/>
    </xf>
    <xf numFmtId="1" fontId="11" fillId="7" borderId="2" xfId="0" applyNumberFormat="1" applyFont="1" applyFill="1" applyBorder="1" applyAlignment="1" applyProtection="1">
      <alignment horizontal="left" vertical="center" wrapText="1"/>
    </xf>
    <xf numFmtId="1" fontId="11" fillId="7" borderId="4" xfId="0" applyNumberFormat="1" applyFont="1" applyFill="1" applyBorder="1" applyAlignment="1" applyProtection="1">
      <alignment horizontal="left" vertical="center" wrapText="1"/>
    </xf>
    <xf numFmtId="3" fontId="11" fillId="6" borderId="1" xfId="0" applyNumberFormat="1" applyFont="1" applyFill="1" applyBorder="1" applyAlignment="1" applyProtection="1">
      <alignment horizontal="left" vertical="center" wrapText="1"/>
    </xf>
    <xf numFmtId="3" fontId="11" fillId="6" borderId="2" xfId="0" applyNumberFormat="1" applyFont="1" applyFill="1" applyBorder="1" applyAlignment="1" applyProtection="1">
      <alignment horizontal="left" vertical="center" wrapText="1"/>
    </xf>
    <xf numFmtId="3" fontId="11" fillId="6" borderId="4" xfId="0" applyNumberFormat="1" applyFont="1" applyFill="1" applyBorder="1" applyAlignment="1" applyProtection="1">
      <alignment horizontal="left" vertical="center" wrapText="1"/>
    </xf>
    <xf numFmtId="3" fontId="11" fillId="9" borderId="1" xfId="0" applyNumberFormat="1" applyFont="1" applyFill="1" applyBorder="1" applyAlignment="1" applyProtection="1">
      <alignment horizontal="left" vertical="center" wrapText="1"/>
    </xf>
    <xf numFmtId="3" fontId="11" fillId="9" borderId="2" xfId="0" applyNumberFormat="1" applyFont="1" applyFill="1" applyBorder="1" applyAlignment="1" applyProtection="1">
      <alignment horizontal="left" vertical="center" wrapText="1"/>
    </xf>
    <xf numFmtId="3" fontId="11" fillId="9" borderId="4" xfId="0" applyNumberFormat="1" applyFont="1" applyFill="1" applyBorder="1" applyAlignment="1" applyProtection="1">
      <alignment horizontal="left" vertical="center" wrapText="1"/>
    </xf>
    <xf numFmtId="3" fontId="20" fillId="9" borderId="2" xfId="0" applyNumberFormat="1" applyFont="1" applyFill="1" applyBorder="1" applyAlignment="1">
      <alignment horizontal="left" vertical="center" wrapText="1"/>
    </xf>
    <xf numFmtId="3" fontId="20" fillId="9" borderId="4" xfId="0" applyNumberFormat="1" applyFont="1" applyFill="1" applyBorder="1" applyAlignment="1">
      <alignment horizontal="left" vertical="center" wrapText="1"/>
    </xf>
    <xf numFmtId="3" fontId="11" fillId="8" borderId="1" xfId="0" applyNumberFormat="1" applyFont="1" applyFill="1" applyBorder="1" applyAlignment="1" applyProtection="1">
      <alignment horizontal="left" vertical="center" wrapText="1"/>
    </xf>
    <xf numFmtId="3" fontId="19" fillId="8" borderId="2" xfId="0" applyNumberFormat="1" applyFont="1" applyFill="1" applyBorder="1" applyAlignment="1">
      <alignment horizontal="left" vertical="center" wrapText="1"/>
    </xf>
    <xf numFmtId="3" fontId="19" fillId="8" borderId="4" xfId="0" applyNumberFormat="1" applyFont="1" applyFill="1" applyBorder="1" applyAlignment="1">
      <alignment horizontal="left" vertical="center" wrapText="1"/>
    </xf>
    <xf numFmtId="3" fontId="19" fillId="7" borderId="2" xfId="0" applyNumberFormat="1" applyFont="1" applyFill="1" applyBorder="1" applyAlignment="1">
      <alignment horizontal="left" vertical="center" wrapText="1"/>
    </xf>
    <xf numFmtId="3" fontId="19" fillId="7" borderId="4" xfId="0" applyNumberFormat="1" applyFont="1" applyFill="1" applyBorder="1" applyAlignment="1">
      <alignment horizontal="left" vertical="center" wrapText="1"/>
    </xf>
    <xf numFmtId="1" fontId="19" fillId="2" borderId="2" xfId="0" applyNumberFormat="1" applyFont="1" applyFill="1" applyBorder="1" applyAlignment="1">
      <alignment horizontal="left" vertical="center" wrapText="1"/>
    </xf>
    <xf numFmtId="1" fontId="19" fillId="2" borderId="4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Alignment="1">
      <alignment wrapText="1"/>
    </xf>
    <xf numFmtId="3" fontId="11" fillId="8" borderId="1" xfId="0" applyNumberFormat="1" applyFont="1" applyFill="1" applyBorder="1" applyAlignment="1" applyProtection="1">
      <alignment horizontal="center" vertical="center" wrapText="1"/>
    </xf>
    <xf numFmtId="3" fontId="18" fillId="8" borderId="2" xfId="0" applyNumberFormat="1" applyFont="1" applyFill="1" applyBorder="1" applyAlignment="1">
      <alignment horizontal="center" vertical="center" wrapText="1"/>
    </xf>
    <xf numFmtId="3" fontId="18" fillId="8" borderId="4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left" vertical="center" wrapText="1"/>
    </xf>
    <xf numFmtId="3" fontId="11" fillId="2" borderId="2" xfId="0" applyNumberFormat="1" applyFont="1" applyFill="1" applyBorder="1" applyAlignment="1" applyProtection="1">
      <alignment horizontal="left" vertical="center" wrapText="1"/>
    </xf>
    <xf numFmtId="3" fontId="11" fillId="2" borderId="4" xfId="0" applyNumberFormat="1" applyFont="1" applyFill="1" applyBorder="1" applyAlignment="1" applyProtection="1">
      <alignment horizontal="left" vertical="center" wrapText="1"/>
    </xf>
    <xf numFmtId="3" fontId="19" fillId="9" borderId="2" xfId="0" applyNumberFormat="1" applyFont="1" applyFill="1" applyBorder="1" applyAlignment="1">
      <alignment horizontal="left" vertical="center" wrapText="1"/>
    </xf>
    <xf numFmtId="3" fontId="19" fillId="9" borderId="4" xfId="0" applyNumberFormat="1" applyFont="1" applyFill="1" applyBorder="1" applyAlignment="1">
      <alignment horizontal="left" vertical="center" wrapText="1"/>
    </xf>
    <xf numFmtId="3" fontId="19" fillId="0" borderId="2" xfId="0" applyNumberFormat="1" applyFont="1" applyBorder="1" applyAlignment="1">
      <alignment horizontal="left" vertical="center" wrapText="1"/>
    </xf>
    <xf numFmtId="3" fontId="19" fillId="0" borderId="4" xfId="0" applyNumberFormat="1" applyFont="1" applyBorder="1" applyAlignment="1">
      <alignment horizontal="left" vertical="center" wrapText="1"/>
    </xf>
    <xf numFmtId="3" fontId="19" fillId="7" borderId="2" xfId="0" applyNumberFormat="1" applyFont="1" applyFill="1" applyBorder="1" applyAlignment="1" applyProtection="1">
      <alignment horizontal="left" vertical="center" wrapText="1"/>
    </xf>
    <xf numFmtId="3" fontId="19" fillId="7" borderId="4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3" fontId="20" fillId="0" borderId="2" xfId="0" applyNumberFormat="1" applyFont="1" applyBorder="1" applyAlignment="1">
      <alignment horizontal="left" vertical="center" wrapText="1"/>
    </xf>
    <xf numFmtId="3" fontId="20" fillId="0" borderId="4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99"/>
      <color rgb="FFFF99CC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A2" sqref="A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83" t="s">
        <v>193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83" t="s">
        <v>32</v>
      </c>
      <c r="B3" s="183"/>
      <c r="C3" s="183"/>
      <c r="D3" s="183"/>
      <c r="E3" s="183"/>
      <c r="F3" s="183"/>
      <c r="G3" s="183"/>
      <c r="H3" s="183"/>
      <c r="I3" s="200"/>
      <c r="J3" s="200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83" t="s">
        <v>37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3" t="s">
        <v>42</v>
      </c>
    </row>
    <row r="7" spans="1:10" ht="25.5" x14ac:dyDescent="0.25">
      <c r="A7" s="31"/>
      <c r="B7" s="32"/>
      <c r="C7" s="32"/>
      <c r="D7" s="33"/>
      <c r="E7" s="34"/>
      <c r="F7" s="4" t="s">
        <v>39</v>
      </c>
      <c r="G7" s="4" t="s">
        <v>40</v>
      </c>
      <c r="H7" s="4" t="s">
        <v>45</v>
      </c>
      <c r="I7" s="4" t="s">
        <v>46</v>
      </c>
      <c r="J7" s="4" t="s">
        <v>47</v>
      </c>
    </row>
    <row r="8" spans="1:10" x14ac:dyDescent="0.25">
      <c r="A8" s="201" t="s">
        <v>0</v>
      </c>
      <c r="B8" s="197"/>
      <c r="C8" s="197"/>
      <c r="D8" s="197"/>
      <c r="E8" s="202"/>
      <c r="F8" s="35">
        <v>857362</v>
      </c>
      <c r="G8" s="36">
        <v>811895</v>
      </c>
      <c r="H8" s="36">
        <v>903761</v>
      </c>
      <c r="I8" s="36">
        <v>903761</v>
      </c>
      <c r="J8" s="36">
        <v>903761</v>
      </c>
    </row>
    <row r="9" spans="1:10" x14ac:dyDescent="0.25">
      <c r="A9" s="193" t="s">
        <v>1</v>
      </c>
      <c r="B9" s="186"/>
      <c r="C9" s="186"/>
      <c r="D9" s="186"/>
      <c r="E9" s="199"/>
      <c r="F9" s="36">
        <v>857362</v>
      </c>
      <c r="G9" s="36">
        <v>811895</v>
      </c>
      <c r="H9" s="36">
        <v>903761</v>
      </c>
      <c r="I9" s="36">
        <v>903761</v>
      </c>
      <c r="J9" s="36">
        <v>903761</v>
      </c>
    </row>
    <row r="10" spans="1:10" x14ac:dyDescent="0.25">
      <c r="A10" s="203" t="s">
        <v>2</v>
      </c>
      <c r="B10" s="199"/>
      <c r="C10" s="199"/>
      <c r="D10" s="199"/>
      <c r="E10" s="199"/>
      <c r="F10" s="36"/>
      <c r="G10" s="36"/>
      <c r="H10" s="36">
        <v>0</v>
      </c>
      <c r="I10" s="36"/>
      <c r="J10" s="36"/>
    </row>
    <row r="11" spans="1:10" x14ac:dyDescent="0.25">
      <c r="A11" s="44" t="s">
        <v>3</v>
      </c>
      <c r="B11" s="45"/>
      <c r="C11" s="45"/>
      <c r="D11" s="45"/>
      <c r="E11" s="45"/>
      <c r="F11" s="36">
        <v>857362</v>
      </c>
      <c r="G11" s="36">
        <v>811895</v>
      </c>
      <c r="H11" s="36">
        <v>903761</v>
      </c>
      <c r="I11" s="36">
        <v>903761</v>
      </c>
      <c r="J11" s="37">
        <v>903761</v>
      </c>
    </row>
    <row r="12" spans="1:10" x14ac:dyDescent="0.25">
      <c r="A12" s="185" t="s">
        <v>4</v>
      </c>
      <c r="B12" s="186"/>
      <c r="C12" s="186"/>
      <c r="D12" s="186"/>
      <c r="E12" s="186"/>
      <c r="F12" s="36">
        <v>857362</v>
      </c>
      <c r="G12" s="36">
        <v>811895</v>
      </c>
      <c r="H12" s="36">
        <v>903761</v>
      </c>
      <c r="I12" s="36">
        <v>903761</v>
      </c>
      <c r="J12" s="37">
        <v>903761</v>
      </c>
    </row>
    <row r="13" spans="1:10" x14ac:dyDescent="0.25">
      <c r="A13" s="198" t="s">
        <v>5</v>
      </c>
      <c r="B13" s="199"/>
      <c r="C13" s="199"/>
      <c r="D13" s="199"/>
      <c r="E13" s="199"/>
      <c r="F13" s="38"/>
      <c r="G13" s="38"/>
      <c r="H13" s="38"/>
      <c r="I13" s="38"/>
      <c r="J13" s="37"/>
    </row>
    <row r="14" spans="1:10" x14ac:dyDescent="0.25">
      <c r="A14" s="196" t="s">
        <v>6</v>
      </c>
      <c r="B14" s="197"/>
      <c r="C14" s="197"/>
      <c r="D14" s="197"/>
      <c r="E14" s="197"/>
      <c r="F14" s="35">
        <v>0</v>
      </c>
      <c r="G14" s="35">
        <v>0</v>
      </c>
      <c r="H14" s="39">
        <v>0</v>
      </c>
      <c r="I14" s="39">
        <v>0</v>
      </c>
      <c r="J14" s="39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83" t="s">
        <v>38</v>
      </c>
      <c r="B16" s="184"/>
      <c r="C16" s="184"/>
      <c r="D16" s="184"/>
      <c r="E16" s="184"/>
      <c r="F16" s="184"/>
      <c r="G16" s="184"/>
      <c r="H16" s="184"/>
      <c r="I16" s="184"/>
      <c r="J16" s="184"/>
    </row>
    <row r="17" spans="1:10" ht="18" x14ac:dyDescent="0.25">
      <c r="A17" s="27"/>
      <c r="B17" s="25"/>
      <c r="C17" s="25"/>
      <c r="D17" s="25"/>
      <c r="E17" s="25"/>
      <c r="F17" s="25"/>
      <c r="G17" s="25"/>
      <c r="H17" s="26"/>
      <c r="I17" s="26"/>
      <c r="J17" s="26"/>
    </row>
    <row r="18" spans="1:10" ht="25.5" x14ac:dyDescent="0.25">
      <c r="A18" s="31"/>
      <c r="B18" s="32"/>
      <c r="C18" s="32"/>
      <c r="D18" s="33"/>
      <c r="E18" s="34"/>
      <c r="F18" s="4" t="s">
        <v>12</v>
      </c>
      <c r="G18" s="4" t="s">
        <v>13</v>
      </c>
      <c r="H18" s="4" t="s">
        <v>45</v>
      </c>
      <c r="I18" s="4" t="s">
        <v>46</v>
      </c>
      <c r="J18" s="4" t="s">
        <v>47</v>
      </c>
    </row>
    <row r="19" spans="1:10" ht="15.75" customHeight="1" x14ac:dyDescent="0.25">
      <c r="A19" s="193" t="s">
        <v>8</v>
      </c>
      <c r="B19" s="194"/>
      <c r="C19" s="194"/>
      <c r="D19" s="194"/>
      <c r="E19" s="195"/>
      <c r="F19" s="38"/>
      <c r="G19" s="38"/>
      <c r="H19" s="38"/>
      <c r="I19" s="38"/>
      <c r="J19" s="38"/>
    </row>
    <row r="20" spans="1:10" x14ac:dyDescent="0.25">
      <c r="A20" s="193" t="s">
        <v>9</v>
      </c>
      <c r="B20" s="186"/>
      <c r="C20" s="186"/>
      <c r="D20" s="186"/>
      <c r="E20" s="186"/>
      <c r="F20" s="38"/>
      <c r="G20" s="38"/>
      <c r="H20" s="38"/>
      <c r="I20" s="38"/>
      <c r="J20" s="38"/>
    </row>
    <row r="21" spans="1:10" x14ac:dyDescent="0.25">
      <c r="A21" s="196" t="s">
        <v>10</v>
      </c>
      <c r="B21" s="197"/>
      <c r="C21" s="197"/>
      <c r="D21" s="197"/>
      <c r="E21" s="197"/>
      <c r="F21" s="35">
        <v>0</v>
      </c>
      <c r="G21" s="35">
        <v>0</v>
      </c>
      <c r="H21" s="35">
        <v>0</v>
      </c>
      <c r="I21" s="35">
        <v>0</v>
      </c>
      <c r="J21" s="35">
        <v>0</v>
      </c>
    </row>
    <row r="22" spans="1:10" ht="18" x14ac:dyDescent="0.25">
      <c r="A22" s="24"/>
      <c r="B22" s="25"/>
      <c r="C22" s="25"/>
      <c r="D22" s="25"/>
      <c r="E22" s="25"/>
      <c r="F22" s="25"/>
      <c r="G22" s="25"/>
      <c r="H22" s="26"/>
      <c r="I22" s="26"/>
      <c r="J22" s="26"/>
    </row>
    <row r="23" spans="1:10" ht="18" customHeight="1" x14ac:dyDescent="0.25">
      <c r="A23" s="183" t="s">
        <v>52</v>
      </c>
      <c r="B23" s="184"/>
      <c r="C23" s="184"/>
      <c r="D23" s="184"/>
      <c r="E23" s="184"/>
      <c r="F23" s="184"/>
      <c r="G23" s="184"/>
      <c r="H23" s="184"/>
      <c r="I23" s="184"/>
      <c r="J23" s="184"/>
    </row>
    <row r="24" spans="1:10" ht="18" x14ac:dyDescent="0.25">
      <c r="A24" s="24"/>
      <c r="B24" s="25"/>
      <c r="C24" s="25"/>
      <c r="D24" s="25"/>
      <c r="E24" s="25"/>
      <c r="F24" s="25"/>
      <c r="G24" s="25"/>
      <c r="H24" s="26"/>
      <c r="I24" s="26"/>
      <c r="J24" s="26"/>
    </row>
    <row r="25" spans="1:10" ht="25.5" x14ac:dyDescent="0.25">
      <c r="A25" s="31"/>
      <c r="B25" s="32"/>
      <c r="C25" s="32"/>
      <c r="D25" s="33"/>
      <c r="E25" s="34"/>
      <c r="F25" s="4" t="s">
        <v>12</v>
      </c>
      <c r="G25" s="4" t="s">
        <v>13</v>
      </c>
      <c r="H25" s="4" t="s">
        <v>45</v>
      </c>
      <c r="I25" s="4" t="s">
        <v>46</v>
      </c>
      <c r="J25" s="4" t="s">
        <v>47</v>
      </c>
    </row>
    <row r="26" spans="1:10" x14ac:dyDescent="0.25">
      <c r="A26" s="187" t="s">
        <v>41</v>
      </c>
      <c r="B26" s="188"/>
      <c r="C26" s="188"/>
      <c r="D26" s="188"/>
      <c r="E26" s="189"/>
      <c r="F26" s="40"/>
      <c r="G26" s="40"/>
      <c r="H26" s="40"/>
      <c r="I26" s="40"/>
      <c r="J26" s="41"/>
    </row>
    <row r="27" spans="1:10" ht="30" customHeight="1" x14ac:dyDescent="0.25">
      <c r="A27" s="190" t="s">
        <v>7</v>
      </c>
      <c r="B27" s="191"/>
      <c r="C27" s="191"/>
      <c r="D27" s="191"/>
      <c r="E27" s="192"/>
      <c r="F27" s="42"/>
      <c r="G27" s="42"/>
      <c r="H27" s="42"/>
      <c r="I27" s="42"/>
      <c r="J27" s="39"/>
    </row>
    <row r="30" spans="1:10" x14ac:dyDescent="0.25">
      <c r="A30" s="185" t="s">
        <v>11</v>
      </c>
      <c r="B30" s="186"/>
      <c r="C30" s="186"/>
      <c r="D30" s="186"/>
      <c r="E30" s="186"/>
      <c r="F30" s="38">
        <v>0</v>
      </c>
      <c r="G30" s="38">
        <v>0</v>
      </c>
      <c r="H30" s="38">
        <v>0</v>
      </c>
      <c r="I30" s="38">
        <v>0</v>
      </c>
      <c r="J30" s="38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181" t="s">
        <v>53</v>
      </c>
      <c r="B32" s="182"/>
      <c r="C32" s="182"/>
      <c r="D32" s="182"/>
      <c r="E32" s="182"/>
      <c r="F32" s="182"/>
      <c r="G32" s="182"/>
      <c r="H32" s="182"/>
      <c r="I32" s="182"/>
      <c r="J32" s="182"/>
    </row>
    <row r="33" spans="1:10" ht="8.25" customHeight="1" x14ac:dyDescent="0.25"/>
    <row r="34" spans="1:10" x14ac:dyDescent="0.25">
      <c r="A34" s="181" t="s">
        <v>43</v>
      </c>
      <c r="B34" s="182"/>
      <c r="C34" s="182"/>
      <c r="D34" s="182"/>
      <c r="E34" s="182"/>
      <c r="F34" s="182"/>
      <c r="G34" s="182"/>
      <c r="H34" s="182"/>
      <c r="I34" s="182"/>
      <c r="J34" s="182"/>
    </row>
    <row r="35" spans="1:10" ht="8.25" customHeight="1" x14ac:dyDescent="0.25"/>
    <row r="36" spans="1:10" ht="29.25" customHeight="1" x14ac:dyDescent="0.25">
      <c r="A36" s="181" t="s">
        <v>44</v>
      </c>
      <c r="B36" s="182"/>
      <c r="C36" s="182"/>
      <c r="D36" s="182"/>
      <c r="E36" s="182"/>
      <c r="F36" s="182"/>
      <c r="G36" s="182"/>
      <c r="H36" s="182"/>
      <c r="I36" s="182"/>
      <c r="J36" s="182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3" workbookViewId="0">
      <selection activeCell="A2" sqref="A2"/>
    </sheetView>
  </sheetViews>
  <sheetFormatPr defaultRowHeight="15" x14ac:dyDescent="0.25"/>
  <cols>
    <col min="1" max="1" width="9.42578125" customWidth="1"/>
    <col min="2" max="2" width="8.42578125" bestFit="1" customWidth="1"/>
    <col min="3" max="3" width="5.42578125" bestFit="1" customWidth="1"/>
    <col min="4" max="4" width="29.140625" customWidth="1"/>
    <col min="5" max="9" width="25.28515625" customWidth="1"/>
  </cols>
  <sheetData>
    <row r="1" spans="1:9" ht="42" customHeight="1" x14ac:dyDescent="0.25">
      <c r="A1" s="183" t="s">
        <v>194</v>
      </c>
      <c r="B1" s="183"/>
      <c r="C1" s="183"/>
      <c r="D1" s="183"/>
      <c r="E1" s="183"/>
      <c r="F1" s="183"/>
      <c r="G1" s="183"/>
      <c r="H1" s="183"/>
      <c r="I1" s="183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83" t="s">
        <v>32</v>
      </c>
      <c r="B3" s="183"/>
      <c r="C3" s="183"/>
      <c r="D3" s="183"/>
      <c r="E3" s="183"/>
      <c r="F3" s="183"/>
      <c r="G3" s="183"/>
      <c r="H3" s="200"/>
      <c r="I3" s="20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83" t="s">
        <v>15</v>
      </c>
      <c r="B5" s="184"/>
      <c r="C5" s="184"/>
      <c r="D5" s="184"/>
      <c r="E5" s="184"/>
      <c r="F5" s="184"/>
      <c r="G5" s="184"/>
      <c r="H5" s="184"/>
      <c r="I5" s="184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183" t="s">
        <v>1</v>
      </c>
      <c r="B7" s="204"/>
      <c r="C7" s="204"/>
      <c r="D7" s="204"/>
      <c r="E7" s="204"/>
      <c r="F7" s="204"/>
      <c r="G7" s="204"/>
      <c r="H7" s="204"/>
      <c r="I7" s="204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51" t="s">
        <v>16</v>
      </c>
      <c r="B9" s="52" t="s">
        <v>17</v>
      </c>
      <c r="C9" s="52" t="s">
        <v>18</v>
      </c>
      <c r="D9" s="52" t="s">
        <v>14</v>
      </c>
      <c r="E9" s="52" t="s">
        <v>12</v>
      </c>
      <c r="F9" s="51" t="s">
        <v>13</v>
      </c>
      <c r="G9" s="51" t="s">
        <v>45</v>
      </c>
      <c r="H9" s="51" t="s">
        <v>46</v>
      </c>
      <c r="I9" s="51" t="s">
        <v>47</v>
      </c>
    </row>
    <row r="10" spans="1:9" s="178" customFormat="1" ht="15.75" customHeight="1" x14ac:dyDescent="0.25">
      <c r="A10" s="13">
        <v>6</v>
      </c>
      <c r="B10" s="13"/>
      <c r="C10" s="13"/>
      <c r="D10" s="13" t="s">
        <v>19</v>
      </c>
      <c r="E10" s="171">
        <f>E11+E14+E16+E18+E21</f>
        <v>857362.09</v>
      </c>
      <c r="F10" s="172">
        <f>F11+F14+F16+F18+F21</f>
        <v>811896</v>
      </c>
      <c r="G10" s="172">
        <f>G11+G14+G16+G18+G21</f>
        <v>903761</v>
      </c>
      <c r="H10" s="172">
        <f>H11+H16+H14+H18+H21</f>
        <v>903761</v>
      </c>
      <c r="I10" s="172">
        <f>I11+I14+I16+I18+I21</f>
        <v>903761</v>
      </c>
    </row>
    <row r="11" spans="1:9" ht="38.25" x14ac:dyDescent="0.25">
      <c r="A11" s="13"/>
      <c r="B11" s="148">
        <v>63</v>
      </c>
      <c r="C11" s="148"/>
      <c r="D11" s="148" t="s">
        <v>49</v>
      </c>
      <c r="E11" s="155">
        <f>E12+E13</f>
        <v>745634.09</v>
      </c>
      <c r="F11" s="156">
        <f>F12+F13</f>
        <v>719759</v>
      </c>
      <c r="G11" s="156">
        <f>G12+G13</f>
        <v>792840</v>
      </c>
      <c r="H11" s="156">
        <f>H12+H13</f>
        <v>792840</v>
      </c>
      <c r="I11" s="156">
        <f>I12+I13</f>
        <v>792840</v>
      </c>
    </row>
    <row r="12" spans="1:9" x14ac:dyDescent="0.25">
      <c r="A12" s="13"/>
      <c r="B12" s="18"/>
      <c r="C12" s="18" t="s">
        <v>169</v>
      </c>
      <c r="D12" s="18" t="s">
        <v>168</v>
      </c>
      <c r="E12" s="10">
        <v>741243.09</v>
      </c>
      <c r="F12" s="11">
        <v>719095</v>
      </c>
      <c r="G12" s="11">
        <v>781440</v>
      </c>
      <c r="H12" s="11">
        <v>781440</v>
      </c>
      <c r="I12" s="11">
        <v>781440</v>
      </c>
    </row>
    <row r="13" spans="1:9" x14ac:dyDescent="0.25">
      <c r="A13" s="13"/>
      <c r="B13" s="18"/>
      <c r="C13" s="18" t="s">
        <v>178</v>
      </c>
      <c r="D13" s="18" t="s">
        <v>161</v>
      </c>
      <c r="E13" s="10">
        <v>4391</v>
      </c>
      <c r="F13" s="11">
        <v>664</v>
      </c>
      <c r="G13" s="11">
        <v>11400</v>
      </c>
      <c r="H13" s="11">
        <v>11400</v>
      </c>
      <c r="I13" s="11">
        <v>11400</v>
      </c>
    </row>
    <row r="14" spans="1:9" x14ac:dyDescent="0.25">
      <c r="A14" s="14"/>
      <c r="B14" s="153">
        <v>64</v>
      </c>
      <c r="C14" s="157"/>
      <c r="D14" s="158" t="s">
        <v>170</v>
      </c>
      <c r="E14" s="155">
        <f>E15</f>
        <v>100</v>
      </c>
      <c r="F14" s="156">
        <f>F15</f>
        <v>140</v>
      </c>
      <c r="G14" s="156">
        <f>G15</f>
        <v>140</v>
      </c>
      <c r="H14" s="156">
        <f>H15</f>
        <v>140</v>
      </c>
      <c r="I14" s="156">
        <f>I15</f>
        <v>140</v>
      </c>
    </row>
    <row r="15" spans="1:9" x14ac:dyDescent="0.25">
      <c r="A15" s="14"/>
      <c r="B15" s="30"/>
      <c r="C15" s="121" t="s">
        <v>173</v>
      </c>
      <c r="D15" s="121" t="s">
        <v>174</v>
      </c>
      <c r="E15" s="10">
        <v>100</v>
      </c>
      <c r="F15" s="11">
        <v>140</v>
      </c>
      <c r="G15" s="11">
        <v>140</v>
      </c>
      <c r="H15" s="11">
        <v>140</v>
      </c>
      <c r="I15" s="11">
        <v>140</v>
      </c>
    </row>
    <row r="16" spans="1:9" ht="51" x14ac:dyDescent="0.25">
      <c r="A16" s="14"/>
      <c r="B16" s="153">
        <v>65</v>
      </c>
      <c r="C16" s="170"/>
      <c r="D16" s="177" t="s">
        <v>181</v>
      </c>
      <c r="E16" s="155">
        <f>E17</f>
        <v>40670</v>
      </c>
      <c r="F16" s="156">
        <f>F17</f>
        <v>26545</v>
      </c>
      <c r="G16" s="156">
        <f>G17</f>
        <v>37592</v>
      </c>
      <c r="H16" s="156">
        <v>37592</v>
      </c>
      <c r="I16" s="156">
        <v>37592</v>
      </c>
    </row>
    <row r="17" spans="1:9" x14ac:dyDescent="0.25">
      <c r="A17" s="14"/>
      <c r="B17" s="30"/>
      <c r="C17" s="121" t="s">
        <v>167</v>
      </c>
      <c r="D17" s="164" t="s">
        <v>177</v>
      </c>
      <c r="E17" s="10">
        <v>40670</v>
      </c>
      <c r="F17" s="11">
        <v>26545</v>
      </c>
      <c r="G17" s="11">
        <v>37592</v>
      </c>
      <c r="H17" s="11">
        <v>37592</v>
      </c>
      <c r="I17" s="11">
        <v>37592</v>
      </c>
    </row>
    <row r="18" spans="1:9" ht="38.25" x14ac:dyDescent="0.25">
      <c r="A18" s="14"/>
      <c r="B18" s="30">
        <v>66</v>
      </c>
      <c r="C18" s="170"/>
      <c r="D18" s="177" t="s">
        <v>182</v>
      </c>
      <c r="E18" s="155">
        <f>E19+E20</f>
        <v>816</v>
      </c>
      <c r="F18" s="156">
        <f>F19+F20</f>
        <v>524</v>
      </c>
      <c r="G18" s="156">
        <f>G19+G20</f>
        <v>1714</v>
      </c>
      <c r="H18" s="156">
        <f>H19+H20</f>
        <v>1714</v>
      </c>
      <c r="I18" s="156">
        <f>I19+I20</f>
        <v>1714</v>
      </c>
    </row>
    <row r="19" spans="1:9" x14ac:dyDescent="0.25">
      <c r="A19" s="14"/>
      <c r="B19" s="30"/>
      <c r="C19" s="121" t="s">
        <v>173</v>
      </c>
      <c r="D19" s="122" t="s">
        <v>174</v>
      </c>
      <c r="E19" s="179">
        <v>816</v>
      </c>
      <c r="F19" s="63">
        <v>524</v>
      </c>
      <c r="G19" s="11">
        <v>854</v>
      </c>
      <c r="H19" s="11">
        <v>854</v>
      </c>
      <c r="I19" s="11">
        <v>854</v>
      </c>
    </row>
    <row r="20" spans="1:9" x14ac:dyDescent="0.25">
      <c r="A20" s="14"/>
      <c r="B20" s="30"/>
      <c r="C20" s="121" t="s">
        <v>178</v>
      </c>
      <c r="D20" s="122" t="s">
        <v>161</v>
      </c>
      <c r="E20" s="62">
        <v>0</v>
      </c>
      <c r="F20" s="176">
        <v>0</v>
      </c>
      <c r="G20" s="11">
        <v>860</v>
      </c>
      <c r="H20" s="11">
        <v>860</v>
      </c>
      <c r="I20" s="11">
        <v>860</v>
      </c>
    </row>
    <row r="21" spans="1:9" ht="38.25" x14ac:dyDescent="0.25">
      <c r="A21" s="14"/>
      <c r="B21" s="153">
        <v>67</v>
      </c>
      <c r="C21" s="157"/>
      <c r="D21" s="148" t="s">
        <v>50</v>
      </c>
      <c r="E21" s="155">
        <f>E22+E23</f>
        <v>70142</v>
      </c>
      <c r="F21" s="156">
        <f>F22+F23</f>
        <v>64928</v>
      </c>
      <c r="G21" s="156">
        <f>G22+G23</f>
        <v>71475</v>
      </c>
      <c r="H21" s="156">
        <f>H22+H23</f>
        <v>71475</v>
      </c>
      <c r="I21" s="156">
        <f>I22+I23</f>
        <v>71475</v>
      </c>
    </row>
    <row r="22" spans="1:9" x14ac:dyDescent="0.25">
      <c r="A22" s="14"/>
      <c r="B22" s="14"/>
      <c r="C22" s="121" t="s">
        <v>175</v>
      </c>
      <c r="D22" s="18" t="s">
        <v>183</v>
      </c>
      <c r="E22" s="10">
        <v>59641</v>
      </c>
      <c r="F22" s="11">
        <v>56112</v>
      </c>
      <c r="G22" s="11">
        <v>60497</v>
      </c>
      <c r="H22" s="11">
        <v>60497</v>
      </c>
      <c r="I22" s="11">
        <v>60497</v>
      </c>
    </row>
    <row r="23" spans="1:9" x14ac:dyDescent="0.25">
      <c r="A23" s="14"/>
      <c r="B23" s="14"/>
      <c r="C23" s="121" t="s">
        <v>171</v>
      </c>
      <c r="D23" s="18" t="s">
        <v>20</v>
      </c>
      <c r="E23" s="10">
        <v>10501</v>
      </c>
      <c r="F23" s="11">
        <v>8816</v>
      </c>
      <c r="G23" s="11">
        <v>10978</v>
      </c>
      <c r="H23" s="11">
        <v>10978</v>
      </c>
      <c r="I23" s="11">
        <v>10978</v>
      </c>
    </row>
    <row r="24" spans="1:9" ht="25.5" x14ac:dyDescent="0.25">
      <c r="A24" s="14"/>
      <c r="B24" s="14"/>
      <c r="C24" s="15">
        <v>43</v>
      </c>
      <c r="D24" s="20" t="s">
        <v>51</v>
      </c>
      <c r="E24" s="10"/>
      <c r="F24" s="11"/>
      <c r="G24" s="11"/>
      <c r="H24" s="11"/>
      <c r="I24" s="11"/>
    </row>
    <row r="25" spans="1:9" ht="25.5" x14ac:dyDescent="0.25">
      <c r="A25" s="16">
        <v>7</v>
      </c>
      <c r="B25" s="17"/>
      <c r="C25" s="17"/>
      <c r="D25" s="28" t="s">
        <v>21</v>
      </c>
      <c r="E25" s="10"/>
      <c r="F25" s="11"/>
      <c r="G25" s="11"/>
      <c r="H25" s="11"/>
      <c r="I25" s="11"/>
    </row>
    <row r="26" spans="1:9" ht="25.5" x14ac:dyDescent="0.25">
      <c r="A26" s="18"/>
      <c r="B26" s="18">
        <v>72</v>
      </c>
      <c r="C26" s="18"/>
      <c r="D26" s="29" t="s">
        <v>48</v>
      </c>
      <c r="E26" s="10"/>
      <c r="F26" s="11"/>
      <c r="G26" s="11"/>
      <c r="H26" s="11"/>
      <c r="I26" s="12"/>
    </row>
    <row r="27" spans="1:9" x14ac:dyDescent="0.25">
      <c r="A27" s="18"/>
      <c r="B27" s="18"/>
      <c r="C27" s="15">
        <v>11</v>
      </c>
      <c r="D27" s="15" t="s">
        <v>20</v>
      </c>
      <c r="E27" s="10"/>
      <c r="F27" s="11"/>
      <c r="G27" s="11"/>
      <c r="H27" s="11"/>
      <c r="I27" s="12"/>
    </row>
    <row r="28" spans="1:9" x14ac:dyDescent="0.25">
      <c r="A28" s="166"/>
      <c r="B28" s="166"/>
      <c r="C28" s="167"/>
      <c r="D28" s="167"/>
      <c r="E28" s="168"/>
      <c r="F28" s="168"/>
      <c r="G28" s="168"/>
      <c r="H28" s="168"/>
      <c r="I28" s="169"/>
    </row>
    <row r="29" spans="1:9" x14ac:dyDescent="0.25">
      <c r="A29" s="166"/>
      <c r="B29" s="166"/>
      <c r="C29" s="167"/>
      <c r="D29" s="167"/>
      <c r="E29" s="168"/>
      <c r="F29" s="168"/>
      <c r="G29" s="168"/>
      <c r="H29" s="168"/>
      <c r="I29" s="169"/>
    </row>
    <row r="30" spans="1:9" x14ac:dyDescent="0.25">
      <c r="A30" s="166"/>
      <c r="B30" s="166"/>
      <c r="C30" s="167"/>
      <c r="D30" s="167"/>
      <c r="E30" s="168"/>
      <c r="F30" s="168"/>
      <c r="G30" s="168"/>
      <c r="H30" s="168"/>
      <c r="I30" s="169"/>
    </row>
    <row r="31" spans="1:9" x14ac:dyDescent="0.25">
      <c r="A31" s="166"/>
      <c r="B31" s="166"/>
      <c r="C31" s="167"/>
      <c r="D31" s="167"/>
      <c r="E31" s="168"/>
      <c r="F31" s="168"/>
      <c r="G31" s="168"/>
      <c r="H31" s="168"/>
      <c r="I31" s="169"/>
    </row>
    <row r="32" spans="1:9" x14ac:dyDescent="0.25">
      <c r="A32" s="166"/>
      <c r="B32" s="166"/>
      <c r="C32" s="167"/>
      <c r="D32" s="167"/>
      <c r="E32" s="168"/>
      <c r="F32" s="168"/>
      <c r="G32" s="168"/>
      <c r="H32" s="168"/>
      <c r="I32" s="169"/>
    </row>
    <row r="33" spans="1:9" x14ac:dyDescent="0.25">
      <c r="A33" s="166"/>
      <c r="B33" s="166"/>
      <c r="C33" s="167"/>
      <c r="D33" s="167"/>
      <c r="E33" s="168"/>
      <c r="F33" s="168"/>
      <c r="G33" s="168"/>
      <c r="H33" s="168"/>
      <c r="I33" s="169"/>
    </row>
    <row r="34" spans="1:9" x14ac:dyDescent="0.25">
      <c r="A34" s="166"/>
      <c r="B34" s="166"/>
      <c r="C34" s="167"/>
      <c r="D34" s="167"/>
      <c r="E34" s="168"/>
      <c r="F34" s="168"/>
      <c r="G34" s="168"/>
      <c r="H34" s="168"/>
      <c r="I34" s="169"/>
    </row>
    <row r="36" spans="1:9" ht="15.75" x14ac:dyDescent="0.25">
      <c r="A36" s="183" t="s">
        <v>22</v>
      </c>
      <c r="B36" s="204"/>
      <c r="C36" s="204"/>
      <c r="D36" s="204"/>
      <c r="E36" s="204"/>
      <c r="F36" s="204"/>
      <c r="G36" s="204"/>
      <c r="H36" s="204"/>
      <c r="I36" s="204"/>
    </row>
    <row r="37" spans="1:9" ht="18" x14ac:dyDescent="0.25">
      <c r="A37" s="5"/>
      <c r="B37" s="5"/>
      <c r="C37" s="5"/>
      <c r="D37" s="5"/>
      <c r="E37" s="5"/>
      <c r="F37" s="5"/>
      <c r="G37" s="5"/>
      <c r="H37" s="6"/>
      <c r="I37" s="6"/>
    </row>
    <row r="38" spans="1:9" ht="25.5" x14ac:dyDescent="0.25">
      <c r="A38" s="51" t="s">
        <v>16</v>
      </c>
      <c r="B38" s="52" t="s">
        <v>17</v>
      </c>
      <c r="C38" s="52" t="s">
        <v>18</v>
      </c>
      <c r="D38" s="52" t="s">
        <v>23</v>
      </c>
      <c r="E38" s="52" t="s">
        <v>12</v>
      </c>
      <c r="F38" s="51" t="s">
        <v>13</v>
      </c>
      <c r="G38" s="51" t="s">
        <v>45</v>
      </c>
      <c r="H38" s="51" t="s">
        <v>46</v>
      </c>
      <c r="I38" s="51" t="s">
        <v>47</v>
      </c>
    </row>
    <row r="39" spans="1:9" x14ac:dyDescent="0.25">
      <c r="A39" s="51" t="s">
        <v>187</v>
      </c>
      <c r="B39" s="52"/>
      <c r="C39" s="52"/>
      <c r="D39" s="52"/>
      <c r="E39" s="174">
        <f>E40+E58</f>
        <v>857361.25999999989</v>
      </c>
      <c r="F39" s="175">
        <f>F40+F58</f>
        <v>811895.72000000009</v>
      </c>
      <c r="G39" s="175">
        <f>G40+G58</f>
        <v>903761</v>
      </c>
      <c r="H39" s="175">
        <f>H40+H58</f>
        <v>903761.21</v>
      </c>
      <c r="I39" s="175">
        <f>I40+I58</f>
        <v>903761.55</v>
      </c>
    </row>
    <row r="40" spans="1:9" ht="15.75" customHeight="1" x14ac:dyDescent="0.25">
      <c r="A40" s="149">
        <v>3</v>
      </c>
      <c r="B40" s="149"/>
      <c r="C40" s="149"/>
      <c r="D40" s="149" t="s">
        <v>24</v>
      </c>
      <c r="E40" s="162">
        <f>E41+E44+E51+E53+E55</f>
        <v>847360.72999999986</v>
      </c>
      <c r="F40" s="163">
        <f>F41+F44+F53+F55</f>
        <v>811111.93</v>
      </c>
      <c r="G40" s="163">
        <f>G41+G44+G53+G55+G51</f>
        <v>895261</v>
      </c>
      <c r="H40" s="163">
        <f>H41+H44+H53+H55+H51</f>
        <v>895261.21</v>
      </c>
      <c r="I40" s="163">
        <f>I41+I44+I51+I53+I55</f>
        <v>895261.55</v>
      </c>
    </row>
    <row r="41" spans="1:9" ht="15.75" customHeight="1" x14ac:dyDescent="0.25">
      <c r="A41" s="13"/>
      <c r="B41" s="148">
        <v>31</v>
      </c>
      <c r="C41" s="148"/>
      <c r="D41" s="148" t="s">
        <v>25</v>
      </c>
      <c r="E41" s="155">
        <f>E42+E43</f>
        <v>713701.6</v>
      </c>
      <c r="F41" s="156">
        <f>F42+F43</f>
        <v>697284.51</v>
      </c>
      <c r="G41" s="156">
        <f>G42+G43</f>
        <v>752999</v>
      </c>
      <c r="H41" s="156">
        <f>H42+H43</f>
        <v>752999</v>
      </c>
      <c r="I41" s="156">
        <f>I42+I43</f>
        <v>752999</v>
      </c>
    </row>
    <row r="42" spans="1:9" x14ac:dyDescent="0.25">
      <c r="A42" s="14"/>
      <c r="B42" s="30"/>
      <c r="C42" s="121" t="s">
        <v>171</v>
      </c>
      <c r="D42" s="15" t="s">
        <v>20</v>
      </c>
      <c r="E42" s="10">
        <f>7542+491</f>
        <v>8033</v>
      </c>
      <c r="F42" s="11">
        <v>7125.9</v>
      </c>
      <c r="G42" s="11">
        <v>9559</v>
      </c>
      <c r="H42" s="11">
        <v>9559</v>
      </c>
      <c r="I42" s="11">
        <v>9559</v>
      </c>
    </row>
    <row r="43" spans="1:9" x14ac:dyDescent="0.25">
      <c r="A43" s="14"/>
      <c r="B43" s="30"/>
      <c r="C43" s="121" t="s">
        <v>169</v>
      </c>
      <c r="D43" s="121" t="s">
        <v>172</v>
      </c>
      <c r="E43" s="10">
        <v>705668.6</v>
      </c>
      <c r="F43" s="11">
        <v>690158.61</v>
      </c>
      <c r="G43" s="11">
        <v>743440</v>
      </c>
      <c r="H43" s="11">
        <v>743440</v>
      </c>
      <c r="I43" s="11">
        <v>743440</v>
      </c>
    </row>
    <row r="44" spans="1:9" x14ac:dyDescent="0.25">
      <c r="A44" s="14"/>
      <c r="B44" s="153">
        <v>32</v>
      </c>
      <c r="C44" s="157"/>
      <c r="D44" s="153" t="s">
        <v>35</v>
      </c>
      <c r="E44" s="155">
        <f>E45+E46+E47+E48+E49+E50</f>
        <v>132684.56</v>
      </c>
      <c r="F44" s="156">
        <f>F45+F46+F47+F48+F49+F50</f>
        <v>111037.25</v>
      </c>
      <c r="G44" s="156">
        <f>G45+G46+G47+G48+G49+G50</f>
        <v>130930</v>
      </c>
      <c r="H44" s="156">
        <f>H46+H45+H47+H48+H49+H50</f>
        <v>130930.20999999999</v>
      </c>
      <c r="I44" s="156">
        <f>I45+I46+I47+I48+I49+I50</f>
        <v>130930.55</v>
      </c>
    </row>
    <row r="45" spans="1:9" x14ac:dyDescent="0.25">
      <c r="A45" s="14"/>
      <c r="B45" s="30"/>
      <c r="C45" s="121" t="s">
        <v>171</v>
      </c>
      <c r="D45" s="15" t="s">
        <v>20</v>
      </c>
      <c r="E45" s="62">
        <v>2468</v>
      </c>
      <c r="F45" s="11">
        <v>1689.85</v>
      </c>
      <c r="G45" s="11">
        <f>519+900</f>
        <v>1419</v>
      </c>
      <c r="H45" s="11">
        <v>1419</v>
      </c>
      <c r="I45" s="11">
        <v>1419.34</v>
      </c>
    </row>
    <row r="46" spans="1:9" x14ac:dyDescent="0.25">
      <c r="A46" s="14"/>
      <c r="B46" s="30"/>
      <c r="C46" s="121" t="s">
        <v>173</v>
      </c>
      <c r="D46" s="121" t="s">
        <v>174</v>
      </c>
      <c r="E46" s="62">
        <v>916.45</v>
      </c>
      <c r="F46" s="11">
        <v>664</v>
      </c>
      <c r="G46" s="11">
        <f>664+330</f>
        <v>994</v>
      </c>
      <c r="H46" s="11">
        <v>994</v>
      </c>
      <c r="I46" s="11">
        <v>994</v>
      </c>
    </row>
    <row r="47" spans="1:9" x14ac:dyDescent="0.25">
      <c r="A47" s="14"/>
      <c r="B47" s="30"/>
      <c r="C47" s="121" t="s">
        <v>175</v>
      </c>
      <c r="D47" s="121" t="s">
        <v>176</v>
      </c>
      <c r="E47" s="62">
        <v>59213</v>
      </c>
      <c r="F47" s="11">
        <v>56510</v>
      </c>
      <c r="G47" s="11">
        <f>47674+9623</f>
        <v>57297</v>
      </c>
      <c r="H47" s="11">
        <v>57297.21</v>
      </c>
      <c r="I47" s="11">
        <v>57297.21</v>
      </c>
    </row>
    <row r="48" spans="1:9" x14ac:dyDescent="0.25">
      <c r="A48" s="14"/>
      <c r="B48" s="30"/>
      <c r="C48" s="121" t="s">
        <v>167</v>
      </c>
      <c r="D48" s="121" t="s">
        <v>177</v>
      </c>
      <c r="E48" s="62">
        <v>30605</v>
      </c>
      <c r="F48" s="11">
        <v>25449</v>
      </c>
      <c r="G48" s="11">
        <f>3930+33330</f>
        <v>37260</v>
      </c>
      <c r="H48" s="11">
        <v>37260</v>
      </c>
      <c r="I48" s="11">
        <v>37260</v>
      </c>
    </row>
    <row r="49" spans="1:9" x14ac:dyDescent="0.25">
      <c r="A49" s="14"/>
      <c r="B49" s="30"/>
      <c r="C49" s="121" t="s">
        <v>169</v>
      </c>
      <c r="D49" s="121" t="s">
        <v>172</v>
      </c>
      <c r="E49" s="10">
        <v>35574.49</v>
      </c>
      <c r="F49" s="11">
        <v>26544.560000000001</v>
      </c>
      <c r="G49" s="11">
        <f>6600+26500</f>
        <v>33100</v>
      </c>
      <c r="H49" s="11">
        <v>33100</v>
      </c>
      <c r="I49" s="11">
        <v>33100</v>
      </c>
    </row>
    <row r="50" spans="1:9" x14ac:dyDescent="0.25">
      <c r="A50" s="14"/>
      <c r="B50" s="30"/>
      <c r="C50" s="121" t="s">
        <v>178</v>
      </c>
      <c r="D50" s="121" t="s">
        <v>161</v>
      </c>
      <c r="E50" s="10">
        <v>3907.62</v>
      </c>
      <c r="F50" s="11">
        <v>179.84</v>
      </c>
      <c r="G50" s="11">
        <f>660+200</f>
        <v>860</v>
      </c>
      <c r="H50" s="11">
        <v>860</v>
      </c>
      <c r="I50" s="11">
        <v>860</v>
      </c>
    </row>
    <row r="51" spans="1:9" x14ac:dyDescent="0.25">
      <c r="A51" s="14"/>
      <c r="B51" s="153">
        <v>33</v>
      </c>
      <c r="C51" s="170"/>
      <c r="D51" s="158" t="s">
        <v>185</v>
      </c>
      <c r="E51" s="155">
        <f>E52</f>
        <v>546</v>
      </c>
      <c r="F51" s="156"/>
      <c r="G51" s="156">
        <f>G52</f>
        <v>332</v>
      </c>
      <c r="H51" s="156">
        <f>H52</f>
        <v>332</v>
      </c>
      <c r="I51" s="156">
        <f>I52</f>
        <v>332</v>
      </c>
    </row>
    <row r="52" spans="1:9" s="173" customFormat="1" x14ac:dyDescent="0.25">
      <c r="A52" s="14"/>
      <c r="B52" s="14"/>
      <c r="C52" s="121" t="s">
        <v>167</v>
      </c>
      <c r="D52" s="19" t="s">
        <v>177</v>
      </c>
      <c r="E52" s="10">
        <v>546</v>
      </c>
      <c r="F52" s="11"/>
      <c r="G52" s="11">
        <v>332</v>
      </c>
      <c r="H52" s="11">
        <v>332</v>
      </c>
      <c r="I52" s="11">
        <v>332</v>
      </c>
    </row>
    <row r="53" spans="1:9" x14ac:dyDescent="0.25">
      <c r="A53" s="14"/>
      <c r="B53" s="153">
        <v>34</v>
      </c>
      <c r="C53" s="154"/>
      <c r="D53" s="158" t="s">
        <v>153</v>
      </c>
      <c r="E53" s="155">
        <f>E54</f>
        <v>428.57</v>
      </c>
      <c r="F53" s="156">
        <f>F54</f>
        <v>398.17</v>
      </c>
      <c r="G53" s="156">
        <f>G54</f>
        <v>600</v>
      </c>
      <c r="H53" s="156">
        <f>H54</f>
        <v>600</v>
      </c>
      <c r="I53" s="156">
        <f>I54</f>
        <v>600</v>
      </c>
    </row>
    <row r="54" spans="1:9" x14ac:dyDescent="0.25">
      <c r="A54" s="14"/>
      <c r="B54" s="30"/>
      <c r="C54" s="121" t="s">
        <v>175</v>
      </c>
      <c r="D54" s="121" t="s">
        <v>176</v>
      </c>
      <c r="E54" s="10">
        <v>428.57</v>
      </c>
      <c r="F54" s="11">
        <v>398.17</v>
      </c>
      <c r="G54" s="11">
        <v>600</v>
      </c>
      <c r="H54" s="11">
        <v>600</v>
      </c>
      <c r="I54" s="11">
        <v>600</v>
      </c>
    </row>
    <row r="55" spans="1:9" ht="38.25" x14ac:dyDescent="0.25">
      <c r="A55" s="14"/>
      <c r="B55" s="153">
        <v>37</v>
      </c>
      <c r="C55" s="154"/>
      <c r="D55" s="159" t="s">
        <v>179</v>
      </c>
      <c r="E55" s="155">
        <f>E57+E56</f>
        <v>0</v>
      </c>
      <c r="F55" s="156">
        <v>2392</v>
      </c>
      <c r="G55" s="156">
        <f>G56+G57</f>
        <v>10400</v>
      </c>
      <c r="H55" s="156">
        <f>H56+H57</f>
        <v>10400</v>
      </c>
      <c r="I55" s="156">
        <f>I56+I57</f>
        <v>10400</v>
      </c>
    </row>
    <row r="56" spans="1:9" x14ac:dyDescent="0.25">
      <c r="A56" s="14"/>
      <c r="B56" s="30"/>
      <c r="C56" s="121" t="s">
        <v>180</v>
      </c>
      <c r="D56" s="122" t="s">
        <v>109</v>
      </c>
      <c r="E56" s="10">
        <v>0</v>
      </c>
      <c r="F56" s="11">
        <v>2392.17</v>
      </c>
      <c r="G56" s="11">
        <v>2600</v>
      </c>
      <c r="H56" s="11">
        <v>2600</v>
      </c>
      <c r="I56" s="11">
        <v>2600</v>
      </c>
    </row>
    <row r="57" spans="1:9" x14ac:dyDescent="0.25">
      <c r="A57" s="14"/>
      <c r="B57" s="30"/>
      <c r="C57" s="121" t="s">
        <v>169</v>
      </c>
      <c r="D57" s="122" t="s">
        <v>172</v>
      </c>
      <c r="E57" s="10">
        <v>0</v>
      </c>
      <c r="F57" s="11">
        <v>0</v>
      </c>
      <c r="G57" s="11">
        <v>7800</v>
      </c>
      <c r="H57" s="11">
        <v>7800</v>
      </c>
      <c r="I57" s="11">
        <v>7800</v>
      </c>
    </row>
    <row r="58" spans="1:9" ht="25.5" x14ac:dyDescent="0.25">
      <c r="A58" s="150">
        <v>4</v>
      </c>
      <c r="B58" s="151"/>
      <c r="C58" s="151"/>
      <c r="D58" s="152" t="s">
        <v>26</v>
      </c>
      <c r="E58" s="162">
        <f>E59</f>
        <v>10000.530000000001</v>
      </c>
      <c r="F58" s="163">
        <f>F59</f>
        <v>783.79</v>
      </c>
      <c r="G58" s="163">
        <f>G59</f>
        <v>8500</v>
      </c>
      <c r="H58" s="163">
        <f>H59</f>
        <v>8500</v>
      </c>
      <c r="I58" s="163">
        <v>8500</v>
      </c>
    </row>
    <row r="59" spans="1:9" ht="38.25" x14ac:dyDescent="0.25">
      <c r="A59" s="18"/>
      <c r="B59" s="148">
        <v>42</v>
      </c>
      <c r="C59" s="148"/>
      <c r="D59" s="160" t="s">
        <v>27</v>
      </c>
      <c r="E59" s="155">
        <f>E60+E62</f>
        <v>10000.530000000001</v>
      </c>
      <c r="F59" s="156">
        <f>F60+F62</f>
        <v>783.79</v>
      </c>
      <c r="G59" s="156">
        <f>G61</f>
        <v>8500</v>
      </c>
      <c r="H59" s="156">
        <f>H61</f>
        <v>8500</v>
      </c>
      <c r="I59" s="161">
        <f>I61</f>
        <v>8500</v>
      </c>
    </row>
    <row r="60" spans="1:9" x14ac:dyDescent="0.25">
      <c r="A60" s="18"/>
      <c r="B60" s="13"/>
      <c r="C60" s="123" t="s">
        <v>167</v>
      </c>
      <c r="D60" s="124" t="s">
        <v>177</v>
      </c>
      <c r="E60" s="10">
        <v>9516.76</v>
      </c>
      <c r="F60" s="11">
        <v>300.02</v>
      </c>
      <c r="G60" s="11">
        <v>0</v>
      </c>
      <c r="H60" s="11">
        <v>0</v>
      </c>
      <c r="I60" s="12">
        <v>0</v>
      </c>
    </row>
    <row r="61" spans="1:9" x14ac:dyDescent="0.25">
      <c r="A61" s="18"/>
      <c r="B61" s="18"/>
      <c r="C61" s="121" t="s">
        <v>169</v>
      </c>
      <c r="D61" s="121" t="s">
        <v>172</v>
      </c>
      <c r="E61" s="10">
        <v>0</v>
      </c>
      <c r="F61" s="11">
        <v>0</v>
      </c>
      <c r="G61" s="11">
        <v>8500</v>
      </c>
      <c r="H61" s="11">
        <v>8500</v>
      </c>
      <c r="I61" s="12">
        <v>8500</v>
      </c>
    </row>
    <row r="62" spans="1:9" s="127" customFormat="1" ht="12.75" x14ac:dyDescent="0.2">
      <c r="A62" s="125"/>
      <c r="B62" s="125"/>
      <c r="C62" s="126" t="s">
        <v>178</v>
      </c>
      <c r="D62" s="126" t="s">
        <v>161</v>
      </c>
      <c r="E62" s="106">
        <v>483.77</v>
      </c>
      <c r="F62" s="128">
        <v>483.77</v>
      </c>
      <c r="G62" s="125">
        <v>0</v>
      </c>
      <c r="H62" s="125">
        <v>0</v>
      </c>
      <c r="I62" s="125">
        <v>0</v>
      </c>
    </row>
  </sheetData>
  <mergeCells count="5">
    <mergeCell ref="A7:I7"/>
    <mergeCell ref="A36:I36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A2" sqref="A2"/>
    </sheetView>
  </sheetViews>
  <sheetFormatPr defaultRowHeight="15" x14ac:dyDescent="0.25"/>
  <cols>
    <col min="1" max="1" width="44.7109375" customWidth="1"/>
    <col min="2" max="6" width="25.28515625" customWidth="1"/>
  </cols>
  <sheetData>
    <row r="1" spans="1:6" ht="42" customHeight="1" x14ac:dyDescent="0.25">
      <c r="A1" s="183" t="s">
        <v>195</v>
      </c>
      <c r="B1" s="183"/>
      <c r="C1" s="183"/>
      <c r="D1" s="183"/>
      <c r="E1" s="183"/>
      <c r="F1" s="183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83" t="s">
        <v>32</v>
      </c>
      <c r="B3" s="183"/>
      <c r="C3" s="183"/>
      <c r="D3" s="183"/>
      <c r="E3" s="200"/>
      <c r="F3" s="200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83" t="s">
        <v>15</v>
      </c>
      <c r="B5" s="184"/>
      <c r="C5" s="184"/>
      <c r="D5" s="184"/>
      <c r="E5" s="184"/>
      <c r="F5" s="184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83" t="s">
        <v>28</v>
      </c>
      <c r="B7" s="204"/>
      <c r="C7" s="204"/>
      <c r="D7" s="204"/>
      <c r="E7" s="204"/>
      <c r="F7" s="204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47" t="s">
        <v>29</v>
      </c>
      <c r="B9" s="48" t="s">
        <v>12</v>
      </c>
      <c r="C9" s="47" t="s">
        <v>13</v>
      </c>
      <c r="D9" s="47" t="s">
        <v>45</v>
      </c>
      <c r="E9" s="47" t="s">
        <v>46</v>
      </c>
      <c r="F9" s="47" t="s">
        <v>47</v>
      </c>
    </row>
    <row r="10" spans="1:6" ht="15.75" customHeight="1" x14ac:dyDescent="0.25">
      <c r="A10" s="49" t="s">
        <v>30</v>
      </c>
      <c r="B10" s="46">
        <f>B11</f>
        <v>857362</v>
      </c>
      <c r="C10" s="46">
        <f>C11</f>
        <v>811895</v>
      </c>
      <c r="D10" s="46">
        <f>D12+D13</f>
        <v>903761</v>
      </c>
      <c r="E10" s="46">
        <f t="shared" ref="D10:F11" si="0">E11</f>
        <v>903761</v>
      </c>
      <c r="F10" s="46">
        <f>F12+F13</f>
        <v>903761</v>
      </c>
    </row>
    <row r="11" spans="1:6" ht="15.75" customHeight="1" x14ac:dyDescent="0.25">
      <c r="A11" s="13" t="s">
        <v>54</v>
      </c>
      <c r="B11" s="10">
        <f>B12+B13</f>
        <v>857362</v>
      </c>
      <c r="C11" s="10">
        <f>C12+C13</f>
        <v>811895</v>
      </c>
      <c r="D11" s="10">
        <f t="shared" si="0"/>
        <v>846531</v>
      </c>
      <c r="E11" s="10">
        <f>E12+E13</f>
        <v>903761</v>
      </c>
      <c r="F11" s="10">
        <f t="shared" si="0"/>
        <v>846531</v>
      </c>
    </row>
    <row r="12" spans="1:6" ht="30" customHeight="1" x14ac:dyDescent="0.25">
      <c r="A12" s="50" t="s">
        <v>184</v>
      </c>
      <c r="B12" s="10">
        <f>852055+916</f>
        <v>852971</v>
      </c>
      <c r="C12" s="10">
        <v>774575</v>
      </c>
      <c r="D12" s="10">
        <v>846531</v>
      </c>
      <c r="E12" s="10">
        <v>846531</v>
      </c>
      <c r="F12" s="10">
        <v>846531</v>
      </c>
    </row>
    <row r="13" spans="1:6" x14ac:dyDescent="0.25">
      <c r="A13" s="165" t="s">
        <v>188</v>
      </c>
      <c r="B13" s="10">
        <v>4391</v>
      </c>
      <c r="C13" s="11">
        <v>37320</v>
      </c>
      <c r="D13" s="11">
        <v>57230</v>
      </c>
      <c r="E13" s="11">
        <v>57230</v>
      </c>
      <c r="F13" s="11">
        <v>57230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abSelected="1" topLeftCell="A199" workbookViewId="0">
      <selection activeCell="I228" sqref="I228"/>
    </sheetView>
  </sheetViews>
  <sheetFormatPr defaultRowHeight="15" x14ac:dyDescent="0.25"/>
  <cols>
    <col min="1" max="1" width="9" style="129" bestFit="1" customWidth="1"/>
    <col min="2" max="2" width="8.42578125" style="55" bestFit="1" customWidth="1"/>
    <col min="3" max="3" width="4.85546875" style="55" customWidth="1"/>
    <col min="4" max="4" width="42.28515625" style="55" customWidth="1"/>
    <col min="5" max="5" width="17.140625" style="55" customWidth="1"/>
    <col min="6" max="6" width="15.7109375" style="55" customWidth="1"/>
    <col min="7" max="7" width="16.28515625" style="55" customWidth="1"/>
    <col min="8" max="8" width="16.85546875" style="55" customWidth="1"/>
    <col min="9" max="9" width="17.7109375" style="55" customWidth="1"/>
    <col min="10" max="10" width="10.140625" style="55" bestFit="1" customWidth="1"/>
    <col min="11" max="16384" width="9.140625" style="55"/>
  </cols>
  <sheetData>
    <row r="1" spans="1:14" ht="42" customHeight="1" x14ac:dyDescent="0.25">
      <c r="A1" s="263" t="s">
        <v>193</v>
      </c>
      <c r="B1" s="263"/>
      <c r="C1" s="263"/>
      <c r="D1" s="263"/>
      <c r="E1" s="263"/>
      <c r="F1" s="263"/>
      <c r="G1" s="263"/>
      <c r="H1" s="263"/>
      <c r="I1" s="263"/>
    </row>
    <row r="2" spans="1:14" ht="18" x14ac:dyDescent="0.25">
      <c r="A2" s="27"/>
      <c r="B2" s="56"/>
      <c r="C2" s="56"/>
      <c r="D2" s="56"/>
      <c r="E2" s="56"/>
      <c r="F2" s="56"/>
      <c r="G2" s="56"/>
      <c r="H2" s="57"/>
      <c r="I2" s="57"/>
    </row>
    <row r="3" spans="1:14" ht="18" customHeight="1" x14ac:dyDescent="0.25">
      <c r="A3" s="264" t="s">
        <v>31</v>
      </c>
      <c r="B3" s="265"/>
      <c r="C3" s="265"/>
      <c r="D3" s="265"/>
      <c r="E3" s="265"/>
      <c r="F3" s="265"/>
      <c r="G3" s="265"/>
      <c r="H3" s="265"/>
      <c r="I3" s="265"/>
    </row>
    <row r="4" spans="1:14" ht="18" x14ac:dyDescent="0.25">
      <c r="A4" s="27"/>
      <c r="B4" s="56"/>
      <c r="C4" s="56"/>
      <c r="D4" s="56"/>
      <c r="E4" s="56"/>
      <c r="F4" s="56"/>
      <c r="G4" s="56"/>
      <c r="H4" s="57"/>
      <c r="I4" s="58" t="s">
        <v>95</v>
      </c>
    </row>
    <row r="5" spans="1:14" ht="25.5" x14ac:dyDescent="0.25">
      <c r="A5" s="266" t="s">
        <v>33</v>
      </c>
      <c r="B5" s="267"/>
      <c r="C5" s="268"/>
      <c r="D5" s="59" t="s">
        <v>34</v>
      </c>
      <c r="E5" s="59" t="s">
        <v>12</v>
      </c>
      <c r="F5" s="59" t="s">
        <v>13</v>
      </c>
      <c r="G5" s="60" t="s">
        <v>45</v>
      </c>
      <c r="H5" s="60" t="s">
        <v>46</v>
      </c>
      <c r="I5" s="60" t="s">
        <v>47</v>
      </c>
    </row>
    <row r="6" spans="1:14" x14ac:dyDescent="0.25">
      <c r="A6" s="269" t="s">
        <v>55</v>
      </c>
      <c r="B6" s="270"/>
      <c r="C6" s="271"/>
      <c r="D6" s="61" t="s">
        <v>36</v>
      </c>
      <c r="E6" s="62"/>
      <c r="F6" s="63"/>
      <c r="G6" s="63"/>
      <c r="H6" s="63"/>
      <c r="I6" s="63"/>
    </row>
    <row r="7" spans="1:14" x14ac:dyDescent="0.25">
      <c r="A7" s="269" t="s">
        <v>100</v>
      </c>
      <c r="B7" s="270"/>
      <c r="C7" s="271"/>
      <c r="D7" s="61" t="s">
        <v>101</v>
      </c>
      <c r="E7" s="64">
        <f>E8+E128</f>
        <v>857362.17999999982</v>
      </c>
      <c r="F7" s="64">
        <f>F8+F127</f>
        <v>811895.09999999986</v>
      </c>
      <c r="G7" s="64">
        <f>G8+G128</f>
        <v>903760.73</v>
      </c>
      <c r="H7" s="64">
        <f>H8+H128</f>
        <v>903761.11</v>
      </c>
      <c r="I7" s="64">
        <f>I8+I128</f>
        <v>903761.11</v>
      </c>
    </row>
    <row r="8" spans="1:14" ht="25.5" x14ac:dyDescent="0.25">
      <c r="A8" s="269" t="s">
        <v>102</v>
      </c>
      <c r="B8" s="274"/>
      <c r="C8" s="275"/>
      <c r="D8" s="61" t="s">
        <v>103</v>
      </c>
      <c r="E8" s="64">
        <f>E9+E16+E54</f>
        <v>70141.25</v>
      </c>
      <c r="F8" s="64">
        <f>F9+F16+F54</f>
        <v>67320.2</v>
      </c>
      <c r="G8" s="64">
        <f>G9+G16+G54</f>
        <v>71475.11</v>
      </c>
      <c r="H8" s="64">
        <f>H9+H16+H54</f>
        <v>71475.11</v>
      </c>
      <c r="I8" s="64">
        <f>I9+I16+I54</f>
        <v>71475.11</v>
      </c>
      <c r="J8" s="65"/>
    </row>
    <row r="9" spans="1:14" x14ac:dyDescent="0.25">
      <c r="A9" s="256" t="s">
        <v>104</v>
      </c>
      <c r="B9" s="257"/>
      <c r="C9" s="258"/>
      <c r="D9" s="66" t="s">
        <v>105</v>
      </c>
      <c r="E9" s="67">
        <f>E10</f>
        <v>0</v>
      </c>
      <c r="F9" s="67">
        <f t="shared" ref="F9:I12" si="0">F10</f>
        <v>2392.17</v>
      </c>
      <c r="G9" s="67">
        <f t="shared" si="0"/>
        <v>2600</v>
      </c>
      <c r="H9" s="67">
        <f t="shared" si="0"/>
        <v>2600</v>
      </c>
      <c r="I9" s="67">
        <f t="shared" si="0"/>
        <v>2600</v>
      </c>
    </row>
    <row r="10" spans="1:14" x14ac:dyDescent="0.25">
      <c r="A10" s="240" t="s">
        <v>98</v>
      </c>
      <c r="B10" s="259"/>
      <c r="C10" s="260"/>
      <c r="D10" s="68" t="s">
        <v>106</v>
      </c>
      <c r="E10" s="69">
        <f>E11</f>
        <v>0</v>
      </c>
      <c r="F10" s="69">
        <f t="shared" si="0"/>
        <v>2392.17</v>
      </c>
      <c r="G10" s="69">
        <f t="shared" si="0"/>
        <v>2600</v>
      </c>
      <c r="H10" s="69">
        <f t="shared" si="0"/>
        <v>2600</v>
      </c>
      <c r="I10" s="69">
        <f t="shared" si="0"/>
        <v>2600</v>
      </c>
    </row>
    <row r="11" spans="1:14" ht="25.5" x14ac:dyDescent="0.25">
      <c r="A11" s="248" t="s">
        <v>107</v>
      </c>
      <c r="B11" s="249"/>
      <c r="C11" s="250"/>
      <c r="D11" s="70" t="s">
        <v>114</v>
      </c>
      <c r="E11" s="71">
        <f>E12</f>
        <v>0</v>
      </c>
      <c r="F11" s="71">
        <f t="shared" si="0"/>
        <v>2392.17</v>
      </c>
      <c r="G11" s="71">
        <f t="shared" si="0"/>
        <v>2600</v>
      </c>
      <c r="H11" s="71">
        <f t="shared" si="0"/>
        <v>2600</v>
      </c>
      <c r="I11" s="71">
        <f t="shared" si="0"/>
        <v>2600</v>
      </c>
      <c r="N11" s="72"/>
    </row>
    <row r="12" spans="1:14" x14ac:dyDescent="0.25">
      <c r="A12" s="251" t="s">
        <v>108</v>
      </c>
      <c r="B12" s="272"/>
      <c r="C12" s="273"/>
      <c r="D12" s="73" t="s">
        <v>109</v>
      </c>
      <c r="E12" s="74">
        <f>E13</f>
        <v>0</v>
      </c>
      <c r="F12" s="74">
        <f t="shared" si="0"/>
        <v>2392.17</v>
      </c>
      <c r="G12" s="74">
        <f t="shared" si="0"/>
        <v>2600</v>
      </c>
      <c r="H12" s="74">
        <f t="shared" si="0"/>
        <v>2600</v>
      </c>
      <c r="I12" s="74">
        <f t="shared" si="0"/>
        <v>2600</v>
      </c>
    </row>
    <row r="13" spans="1:14" x14ac:dyDescent="0.25">
      <c r="A13" s="211">
        <v>3722</v>
      </c>
      <c r="B13" s="212"/>
      <c r="C13" s="213"/>
      <c r="D13" s="75" t="s">
        <v>110</v>
      </c>
      <c r="E13" s="62"/>
      <c r="F13" s="62">
        <v>2392.17</v>
      </c>
      <c r="G13" s="62">
        <v>2600</v>
      </c>
      <c r="H13" s="62">
        <v>2600</v>
      </c>
      <c r="I13" s="62">
        <v>2600</v>
      </c>
    </row>
    <row r="14" spans="1:14" x14ac:dyDescent="0.25">
      <c r="A14" s="269"/>
      <c r="B14" s="270"/>
      <c r="C14" s="271"/>
      <c r="D14" s="75"/>
      <c r="E14" s="62"/>
      <c r="F14" s="63"/>
      <c r="G14" s="63"/>
      <c r="H14" s="63"/>
      <c r="I14" s="63"/>
    </row>
    <row r="15" spans="1:14" x14ac:dyDescent="0.25">
      <c r="A15" s="269" t="s">
        <v>111</v>
      </c>
      <c r="B15" s="274"/>
      <c r="C15" s="275"/>
      <c r="D15" s="61" t="s">
        <v>112</v>
      </c>
      <c r="E15" s="64">
        <f>E16+E54</f>
        <v>70141.25</v>
      </c>
      <c r="F15" s="64">
        <f>F16+F54</f>
        <v>64928.03</v>
      </c>
      <c r="G15" s="83">
        <f>G16+G54</f>
        <v>68875.11</v>
      </c>
      <c r="H15" s="83">
        <f>H16+H54</f>
        <v>68875.11</v>
      </c>
      <c r="I15" s="83">
        <f>I16+I54</f>
        <v>68875.11</v>
      </c>
    </row>
    <row r="16" spans="1:14" x14ac:dyDescent="0.25">
      <c r="A16" s="256" t="s">
        <v>115</v>
      </c>
      <c r="B16" s="257"/>
      <c r="C16" s="258"/>
      <c r="D16" s="66" t="s">
        <v>116</v>
      </c>
      <c r="E16" s="67">
        <f>E17</f>
        <v>59640.749999999993</v>
      </c>
      <c r="F16" s="67">
        <f>F17</f>
        <v>56112.28</v>
      </c>
      <c r="G16" s="76">
        <f>G17</f>
        <v>57897.21</v>
      </c>
      <c r="H16" s="76">
        <f t="shared" ref="H16:I16" si="1">H17</f>
        <v>57897.21</v>
      </c>
      <c r="I16" s="76">
        <f t="shared" si="1"/>
        <v>57897.21</v>
      </c>
    </row>
    <row r="17" spans="1:11" s="78" customFormat="1" ht="25.5" x14ac:dyDescent="0.25">
      <c r="A17" s="240" t="s">
        <v>98</v>
      </c>
      <c r="B17" s="276"/>
      <c r="C17" s="277"/>
      <c r="D17" s="68" t="s">
        <v>117</v>
      </c>
      <c r="E17" s="77">
        <f>E18+E43</f>
        <v>59640.749999999993</v>
      </c>
      <c r="F17" s="77">
        <f>F18+F43+F51</f>
        <v>56112.28</v>
      </c>
      <c r="G17" s="77">
        <f>G18+G43+G51</f>
        <v>57897.21</v>
      </c>
      <c r="H17" s="77">
        <f t="shared" ref="H17:I17" si="2">H18+H43+H51</f>
        <v>57897.21</v>
      </c>
      <c r="I17" s="77">
        <f t="shared" si="2"/>
        <v>57897.21</v>
      </c>
    </row>
    <row r="18" spans="1:11" x14ac:dyDescent="0.25">
      <c r="A18" s="240" t="s">
        <v>56</v>
      </c>
      <c r="B18" s="259"/>
      <c r="C18" s="260"/>
      <c r="D18" s="68" t="s">
        <v>24</v>
      </c>
      <c r="E18" s="69">
        <f t="shared" ref="E18:G19" si="3">E19</f>
        <v>49776.189999999995</v>
      </c>
      <c r="F18" s="69">
        <f t="shared" si="3"/>
        <v>46245.279999999999</v>
      </c>
      <c r="G18" s="79">
        <f t="shared" si="3"/>
        <v>48274.11</v>
      </c>
      <c r="H18" s="79">
        <f t="shared" ref="H18:I19" si="4">H19</f>
        <v>48274.11</v>
      </c>
      <c r="I18" s="79">
        <f t="shared" si="4"/>
        <v>48274.11</v>
      </c>
    </row>
    <row r="19" spans="1:11" x14ac:dyDescent="0.25">
      <c r="A19" s="251" t="s">
        <v>118</v>
      </c>
      <c r="B19" s="272"/>
      <c r="C19" s="273"/>
      <c r="D19" s="73" t="s">
        <v>119</v>
      </c>
      <c r="E19" s="74">
        <f t="shared" si="3"/>
        <v>49776.189999999995</v>
      </c>
      <c r="F19" s="74">
        <f t="shared" si="3"/>
        <v>46245.279999999999</v>
      </c>
      <c r="G19" s="80">
        <f t="shared" si="3"/>
        <v>48274.11</v>
      </c>
      <c r="H19" s="80">
        <f t="shared" si="4"/>
        <v>48274.11</v>
      </c>
      <c r="I19" s="80">
        <f t="shared" si="4"/>
        <v>48274.11</v>
      </c>
    </row>
    <row r="20" spans="1:11" s="72" customFormat="1" x14ac:dyDescent="0.25">
      <c r="A20" s="53">
        <v>3</v>
      </c>
      <c r="B20" s="81"/>
      <c r="C20" s="82"/>
      <c r="D20" s="61" t="s">
        <v>24</v>
      </c>
      <c r="E20" s="64">
        <f>E21+E40</f>
        <v>49776.189999999995</v>
      </c>
      <c r="F20" s="64">
        <f>F21+F40</f>
        <v>46245.279999999999</v>
      </c>
      <c r="G20" s="63">
        <f>G21+G40</f>
        <v>48274.11</v>
      </c>
      <c r="H20" s="63">
        <f t="shared" ref="H20:I20" si="5">H21+H40</f>
        <v>48274.11</v>
      </c>
      <c r="I20" s="63">
        <f t="shared" si="5"/>
        <v>48274.11</v>
      </c>
    </row>
    <row r="21" spans="1:11" s="72" customFormat="1" x14ac:dyDescent="0.25">
      <c r="A21" s="53">
        <v>32</v>
      </c>
      <c r="B21" s="81"/>
      <c r="C21" s="82"/>
      <c r="D21" s="61" t="s">
        <v>149</v>
      </c>
      <c r="E21" s="64">
        <f>E25+E29+E35+E22</f>
        <v>49347.619999999995</v>
      </c>
      <c r="F21" s="64">
        <f>F22+F25+F29+F35</f>
        <v>45847.11</v>
      </c>
      <c r="G21" s="63">
        <f>G22+G25+G29+G35</f>
        <v>47674.11</v>
      </c>
      <c r="H21" s="63">
        <f t="shared" ref="H21:I21" si="6">H22+H25+H29+H35</f>
        <v>47674.11</v>
      </c>
      <c r="I21" s="63">
        <f t="shared" si="6"/>
        <v>47674.11</v>
      </c>
    </row>
    <row r="22" spans="1:11" s="72" customFormat="1" x14ac:dyDescent="0.25">
      <c r="A22" s="53">
        <v>321</v>
      </c>
      <c r="B22" s="81"/>
      <c r="C22" s="82"/>
      <c r="D22" s="61" t="s">
        <v>148</v>
      </c>
      <c r="E22" s="64">
        <f>E23+E24</f>
        <v>1285.71</v>
      </c>
      <c r="F22" s="64">
        <f>F23+F24</f>
        <v>1327.23</v>
      </c>
      <c r="G22" s="63">
        <f>G23+G24</f>
        <v>1660</v>
      </c>
      <c r="H22" s="63">
        <f t="shared" ref="H22:I22" si="7">H23+H24</f>
        <v>1660</v>
      </c>
      <c r="I22" s="63">
        <f t="shared" si="7"/>
        <v>1660</v>
      </c>
    </row>
    <row r="23" spans="1:11" x14ac:dyDescent="0.25">
      <c r="A23" s="237">
        <v>3211</v>
      </c>
      <c r="B23" s="238"/>
      <c r="C23" s="239"/>
      <c r="D23" s="75" t="s">
        <v>57</v>
      </c>
      <c r="E23" s="62">
        <v>522.74</v>
      </c>
      <c r="F23" s="63">
        <v>530.89</v>
      </c>
      <c r="G23" s="63">
        <v>660</v>
      </c>
      <c r="H23" s="63">
        <v>660</v>
      </c>
      <c r="I23" s="63">
        <v>660</v>
      </c>
    </row>
    <row r="24" spans="1:11" x14ac:dyDescent="0.25">
      <c r="A24" s="237">
        <v>3213</v>
      </c>
      <c r="B24" s="238"/>
      <c r="C24" s="239"/>
      <c r="D24" s="75" t="s">
        <v>60</v>
      </c>
      <c r="E24" s="62">
        <v>762.97</v>
      </c>
      <c r="F24" s="63">
        <v>796.34</v>
      </c>
      <c r="G24" s="63">
        <v>1000</v>
      </c>
      <c r="H24" s="63">
        <v>1000</v>
      </c>
      <c r="I24" s="63">
        <v>1000</v>
      </c>
    </row>
    <row r="25" spans="1:11" s="84" customFormat="1" x14ac:dyDescent="0.25">
      <c r="A25" s="269">
        <v>322</v>
      </c>
      <c r="B25" s="280"/>
      <c r="C25" s="281"/>
      <c r="D25" s="61" t="s">
        <v>150</v>
      </c>
      <c r="E25" s="64">
        <f>E26+E27+E28</f>
        <v>30919.279999999999</v>
      </c>
      <c r="F25" s="83">
        <f>F26+F27+F28</f>
        <v>28593.140000000003</v>
      </c>
      <c r="G25" s="83">
        <f>G26+G27+G28</f>
        <v>29734.11</v>
      </c>
      <c r="H25" s="83">
        <f t="shared" ref="H25:I25" si="8">H26+H27+H28</f>
        <v>29734.11</v>
      </c>
      <c r="I25" s="83">
        <f t="shared" si="8"/>
        <v>29734.11</v>
      </c>
    </row>
    <row r="26" spans="1:11" x14ac:dyDescent="0.25">
      <c r="A26" s="237">
        <v>3221</v>
      </c>
      <c r="B26" s="238"/>
      <c r="C26" s="239"/>
      <c r="D26" s="75" t="s">
        <v>61</v>
      </c>
      <c r="E26" s="62">
        <v>8373.85</v>
      </c>
      <c r="F26" s="63">
        <v>8361.5400000000009</v>
      </c>
      <c r="G26" s="63">
        <v>9200</v>
      </c>
      <c r="H26" s="63">
        <v>9200</v>
      </c>
      <c r="I26" s="63">
        <v>9200</v>
      </c>
    </row>
    <row r="27" spans="1:11" x14ac:dyDescent="0.25">
      <c r="A27" s="237">
        <v>3223</v>
      </c>
      <c r="B27" s="238"/>
      <c r="C27" s="239"/>
      <c r="D27" s="75" t="s">
        <v>62</v>
      </c>
      <c r="E27" s="62">
        <v>21812.78</v>
      </c>
      <c r="F27" s="63">
        <v>19567.990000000002</v>
      </c>
      <c r="G27" s="63">
        <v>19200</v>
      </c>
      <c r="H27" s="63">
        <v>19200</v>
      </c>
      <c r="I27" s="63">
        <v>19200</v>
      </c>
    </row>
    <row r="28" spans="1:11" x14ac:dyDescent="0.25">
      <c r="A28" s="237">
        <v>3225</v>
      </c>
      <c r="B28" s="238"/>
      <c r="C28" s="239"/>
      <c r="D28" s="75" t="s">
        <v>63</v>
      </c>
      <c r="E28" s="62">
        <v>732.65</v>
      </c>
      <c r="F28" s="63">
        <v>663.61</v>
      </c>
      <c r="G28" s="63">
        <v>1334.11</v>
      </c>
      <c r="H28" s="63">
        <v>1334.11</v>
      </c>
      <c r="I28" s="63">
        <v>1334.11</v>
      </c>
    </row>
    <row r="29" spans="1:11" s="84" customFormat="1" x14ac:dyDescent="0.25">
      <c r="A29" s="269">
        <v>323</v>
      </c>
      <c r="B29" s="280"/>
      <c r="C29" s="281"/>
      <c r="D29" s="61" t="s">
        <v>151</v>
      </c>
      <c r="E29" s="64">
        <f>E30+E31+E32+E33+E34</f>
        <v>13285.710000000001</v>
      </c>
      <c r="F29" s="83">
        <f>F30+F31+F32+F33+F34</f>
        <v>12343.220000000001</v>
      </c>
      <c r="G29" s="83">
        <f>G30+G31+G32+G33+G34</f>
        <v>12470</v>
      </c>
      <c r="H29" s="83">
        <f t="shared" ref="H29:I29" si="9">H30+H31+H32+H33+H34</f>
        <v>12470</v>
      </c>
      <c r="I29" s="83">
        <f t="shared" si="9"/>
        <v>12470</v>
      </c>
      <c r="K29" s="84" t="s">
        <v>113</v>
      </c>
    </row>
    <row r="30" spans="1:11" x14ac:dyDescent="0.25">
      <c r="A30" s="237">
        <v>3231</v>
      </c>
      <c r="B30" s="238"/>
      <c r="C30" s="239"/>
      <c r="D30" s="75" t="s">
        <v>64</v>
      </c>
      <c r="E30" s="62">
        <v>4909.0600000000004</v>
      </c>
      <c r="F30" s="63">
        <v>4645.3</v>
      </c>
      <c r="G30" s="63">
        <v>4600</v>
      </c>
      <c r="H30" s="63">
        <v>4600</v>
      </c>
      <c r="I30" s="63">
        <v>4600</v>
      </c>
    </row>
    <row r="31" spans="1:11" x14ac:dyDescent="0.25">
      <c r="A31" s="237">
        <v>3234</v>
      </c>
      <c r="B31" s="238"/>
      <c r="C31" s="239"/>
      <c r="D31" s="75" t="s">
        <v>65</v>
      </c>
      <c r="E31" s="62">
        <v>4784.3100000000004</v>
      </c>
      <c r="F31" s="63">
        <v>4910.74</v>
      </c>
      <c r="G31" s="63">
        <v>4500</v>
      </c>
      <c r="H31" s="63">
        <v>4500</v>
      </c>
      <c r="I31" s="63">
        <v>4500</v>
      </c>
    </row>
    <row r="32" spans="1:11" x14ac:dyDescent="0.25">
      <c r="A32" s="237">
        <v>3236</v>
      </c>
      <c r="B32" s="238"/>
      <c r="C32" s="239"/>
      <c r="D32" s="75" t="s">
        <v>66</v>
      </c>
      <c r="E32" s="62">
        <v>1070</v>
      </c>
      <c r="F32" s="63">
        <v>929.06</v>
      </c>
      <c r="G32" s="63">
        <v>1500</v>
      </c>
      <c r="H32" s="63">
        <v>1500</v>
      </c>
      <c r="I32" s="63">
        <v>1500</v>
      </c>
    </row>
    <row r="33" spans="1:9" x14ac:dyDescent="0.25">
      <c r="A33" s="237">
        <v>3238</v>
      </c>
      <c r="B33" s="238"/>
      <c r="C33" s="239"/>
      <c r="D33" s="75" t="s">
        <v>67</v>
      </c>
      <c r="E33" s="62">
        <v>1742.86</v>
      </c>
      <c r="F33" s="63">
        <v>1592.67</v>
      </c>
      <c r="G33" s="63">
        <v>1600</v>
      </c>
      <c r="H33" s="63">
        <v>1600</v>
      </c>
      <c r="I33" s="63">
        <v>1600</v>
      </c>
    </row>
    <row r="34" spans="1:9" x14ac:dyDescent="0.25">
      <c r="A34" s="237">
        <v>3239</v>
      </c>
      <c r="B34" s="238"/>
      <c r="C34" s="239"/>
      <c r="D34" s="75" t="s">
        <v>68</v>
      </c>
      <c r="E34" s="62">
        <v>779.48</v>
      </c>
      <c r="F34" s="63">
        <v>265.45</v>
      </c>
      <c r="G34" s="63">
        <v>270</v>
      </c>
      <c r="H34" s="63">
        <v>270</v>
      </c>
      <c r="I34" s="63">
        <v>270</v>
      </c>
    </row>
    <row r="35" spans="1:9" s="84" customFormat="1" x14ac:dyDescent="0.25">
      <c r="A35" s="53">
        <v>329</v>
      </c>
      <c r="B35" s="85"/>
      <c r="C35" s="86"/>
      <c r="D35" s="61" t="s">
        <v>73</v>
      </c>
      <c r="E35" s="64">
        <f>E36+E37+E38+E39</f>
        <v>3856.92</v>
      </c>
      <c r="F35" s="83">
        <f>F36+F37+F38+F39</f>
        <v>3583.52</v>
      </c>
      <c r="G35" s="83">
        <f>G36+G37+G38+G39</f>
        <v>3810</v>
      </c>
      <c r="H35" s="83">
        <f t="shared" ref="H35:I35" si="10">H36+H37+H38+H39</f>
        <v>3810</v>
      </c>
      <c r="I35" s="83">
        <f t="shared" si="10"/>
        <v>3810</v>
      </c>
    </row>
    <row r="36" spans="1:9" x14ac:dyDescent="0.25">
      <c r="A36" s="237">
        <v>3292</v>
      </c>
      <c r="B36" s="238"/>
      <c r="C36" s="239"/>
      <c r="D36" s="75" t="s">
        <v>69</v>
      </c>
      <c r="E36" s="62">
        <v>2073.0500000000002</v>
      </c>
      <c r="F36" s="63">
        <v>2521.73</v>
      </c>
      <c r="G36" s="63">
        <v>2600</v>
      </c>
      <c r="H36" s="63">
        <v>2600</v>
      </c>
      <c r="I36" s="63">
        <v>2600</v>
      </c>
    </row>
    <row r="37" spans="1:9" x14ac:dyDescent="0.25">
      <c r="A37" s="237">
        <v>3294</v>
      </c>
      <c r="B37" s="238"/>
      <c r="C37" s="239"/>
      <c r="D37" s="75" t="s">
        <v>71</v>
      </c>
      <c r="E37" s="62">
        <v>284.73</v>
      </c>
      <c r="F37" s="63">
        <v>398.17</v>
      </c>
      <c r="G37" s="63">
        <v>470</v>
      </c>
      <c r="H37" s="63">
        <v>470</v>
      </c>
      <c r="I37" s="63">
        <v>470</v>
      </c>
    </row>
    <row r="38" spans="1:9" x14ac:dyDescent="0.25">
      <c r="A38" s="237">
        <v>3295</v>
      </c>
      <c r="B38" s="238"/>
      <c r="C38" s="239"/>
      <c r="D38" s="75" t="s">
        <v>72</v>
      </c>
      <c r="E38" s="62">
        <v>360.71</v>
      </c>
      <c r="F38" s="63">
        <v>398.17</v>
      </c>
      <c r="G38" s="63">
        <v>470</v>
      </c>
      <c r="H38" s="63">
        <v>470</v>
      </c>
      <c r="I38" s="63">
        <v>470</v>
      </c>
    </row>
    <row r="39" spans="1:9" x14ac:dyDescent="0.25">
      <c r="A39" s="237">
        <v>3299</v>
      </c>
      <c r="B39" s="238"/>
      <c r="C39" s="239"/>
      <c r="D39" s="75" t="s">
        <v>73</v>
      </c>
      <c r="E39" s="62">
        <v>1138.43</v>
      </c>
      <c r="F39" s="63">
        <v>265.45</v>
      </c>
      <c r="G39" s="63">
        <v>270</v>
      </c>
      <c r="H39" s="63">
        <v>270</v>
      </c>
      <c r="I39" s="63">
        <v>270</v>
      </c>
    </row>
    <row r="40" spans="1:9" s="84" customFormat="1" x14ac:dyDescent="0.25">
      <c r="A40" s="53">
        <v>34</v>
      </c>
      <c r="B40" s="85"/>
      <c r="C40" s="86"/>
      <c r="D40" s="61" t="s">
        <v>153</v>
      </c>
      <c r="E40" s="64">
        <f>E42</f>
        <v>428.57</v>
      </c>
      <c r="F40" s="83">
        <f>F41</f>
        <v>398.17</v>
      </c>
      <c r="G40" s="83">
        <f>G41</f>
        <v>600</v>
      </c>
      <c r="H40" s="83">
        <f t="shared" ref="H40:I41" si="11">H41</f>
        <v>600</v>
      </c>
      <c r="I40" s="83">
        <f t="shared" si="11"/>
        <v>600</v>
      </c>
    </row>
    <row r="41" spans="1:9" x14ac:dyDescent="0.25">
      <c r="A41" s="54">
        <v>343</v>
      </c>
      <c r="B41" s="130"/>
      <c r="C41" s="131"/>
      <c r="D41" s="75" t="s">
        <v>152</v>
      </c>
      <c r="E41" s="62">
        <f>E42</f>
        <v>428.57</v>
      </c>
      <c r="F41" s="63">
        <f>F42</f>
        <v>398.17</v>
      </c>
      <c r="G41" s="63">
        <f>G42</f>
        <v>600</v>
      </c>
      <c r="H41" s="63">
        <v>600</v>
      </c>
      <c r="I41" s="63">
        <f t="shared" si="11"/>
        <v>600</v>
      </c>
    </row>
    <row r="42" spans="1:9" x14ac:dyDescent="0.25">
      <c r="A42" s="237">
        <v>3431</v>
      </c>
      <c r="B42" s="238"/>
      <c r="C42" s="239"/>
      <c r="D42" s="75" t="s">
        <v>74</v>
      </c>
      <c r="E42" s="62">
        <v>428.57</v>
      </c>
      <c r="F42" s="63">
        <v>398.17</v>
      </c>
      <c r="G42" s="63">
        <v>600</v>
      </c>
      <c r="H42" s="63">
        <v>600</v>
      </c>
      <c r="I42" s="63">
        <v>600</v>
      </c>
    </row>
    <row r="43" spans="1:9" ht="25.5" x14ac:dyDescent="0.25">
      <c r="A43" s="240" t="s">
        <v>58</v>
      </c>
      <c r="B43" s="241"/>
      <c r="C43" s="242"/>
      <c r="D43" s="68" t="s">
        <v>77</v>
      </c>
      <c r="E43" s="69">
        <f>E44</f>
        <v>9864.56</v>
      </c>
      <c r="F43" s="69">
        <f t="shared" ref="F43:I43" si="12">F44</f>
        <v>9867</v>
      </c>
      <c r="G43" s="69">
        <f t="shared" si="12"/>
        <v>9623.1</v>
      </c>
      <c r="H43" s="69">
        <f t="shared" si="12"/>
        <v>9623.1</v>
      </c>
      <c r="I43" s="69">
        <f t="shared" si="12"/>
        <v>9623.1</v>
      </c>
    </row>
    <row r="44" spans="1:9" x14ac:dyDescent="0.25">
      <c r="A44" s="251" t="s">
        <v>118</v>
      </c>
      <c r="B44" s="254"/>
      <c r="C44" s="255"/>
      <c r="D44" s="73" t="s">
        <v>119</v>
      </c>
      <c r="E44" s="74">
        <f>E45</f>
        <v>9864.56</v>
      </c>
      <c r="F44" s="74">
        <f t="shared" ref="F44:G44" si="13">F48+F50</f>
        <v>9867</v>
      </c>
      <c r="G44" s="74">
        <f t="shared" si="13"/>
        <v>9623.1</v>
      </c>
      <c r="H44" s="74">
        <f t="shared" ref="H44:I44" si="14">H48+H50</f>
        <v>9623.1</v>
      </c>
      <c r="I44" s="74">
        <f t="shared" si="14"/>
        <v>9623.1</v>
      </c>
    </row>
    <row r="45" spans="1:9" s="72" customFormat="1" x14ac:dyDescent="0.25">
      <c r="A45" s="53">
        <v>3</v>
      </c>
      <c r="B45" s="87"/>
      <c r="C45" s="88"/>
      <c r="D45" s="61" t="s">
        <v>24</v>
      </c>
      <c r="E45" s="64">
        <f>E46</f>
        <v>9864.56</v>
      </c>
      <c r="F45" s="64">
        <f>F46</f>
        <v>9867</v>
      </c>
      <c r="G45" s="64">
        <f>G46</f>
        <v>9623.1</v>
      </c>
      <c r="H45" s="64">
        <f t="shared" ref="H45:I45" si="15">H46</f>
        <v>9623.1</v>
      </c>
      <c r="I45" s="64">
        <f t="shared" si="15"/>
        <v>9623.1</v>
      </c>
    </row>
    <row r="46" spans="1:9" s="72" customFormat="1" x14ac:dyDescent="0.25">
      <c r="A46" s="53">
        <v>32</v>
      </c>
      <c r="B46" s="87"/>
      <c r="C46" s="88"/>
      <c r="D46" s="61" t="s">
        <v>149</v>
      </c>
      <c r="E46" s="64">
        <f>E47+E49</f>
        <v>9864.56</v>
      </c>
      <c r="F46" s="64">
        <f>F47+F49</f>
        <v>9867</v>
      </c>
      <c r="G46" s="64">
        <f>G47+G49</f>
        <v>9623.1</v>
      </c>
      <c r="H46" s="64">
        <f t="shared" ref="H46:I46" si="16">H47+H49</f>
        <v>9623.1</v>
      </c>
      <c r="I46" s="64">
        <f t="shared" si="16"/>
        <v>9623.1</v>
      </c>
    </row>
    <row r="47" spans="1:9" s="72" customFormat="1" x14ac:dyDescent="0.25">
      <c r="A47" s="53">
        <v>322</v>
      </c>
      <c r="B47" s="87"/>
      <c r="C47" s="88"/>
      <c r="D47" s="61" t="s">
        <v>150</v>
      </c>
      <c r="E47" s="64">
        <f>E48</f>
        <v>1592.67</v>
      </c>
      <c r="F47" s="64">
        <f>F48</f>
        <v>1592.67</v>
      </c>
      <c r="G47" s="64">
        <f>G48</f>
        <v>1300</v>
      </c>
      <c r="H47" s="64">
        <v>1300</v>
      </c>
      <c r="I47" s="64">
        <v>1300</v>
      </c>
    </row>
    <row r="48" spans="1:9" ht="25.5" x14ac:dyDescent="0.25">
      <c r="A48" s="237">
        <v>3224</v>
      </c>
      <c r="B48" s="238"/>
      <c r="C48" s="239"/>
      <c r="D48" s="75" t="s">
        <v>75</v>
      </c>
      <c r="E48" s="62">
        <v>1592.67</v>
      </c>
      <c r="F48" s="63">
        <v>1592.67</v>
      </c>
      <c r="G48" s="63">
        <v>1300</v>
      </c>
      <c r="H48" s="63">
        <v>1300</v>
      </c>
      <c r="I48" s="63">
        <v>1300</v>
      </c>
    </row>
    <row r="49" spans="1:9" s="84" customFormat="1" x14ac:dyDescent="0.25">
      <c r="A49" s="53">
        <v>323</v>
      </c>
      <c r="B49" s="85"/>
      <c r="C49" s="86"/>
      <c r="D49" s="61" t="s">
        <v>151</v>
      </c>
      <c r="E49" s="64">
        <f>E50</f>
        <v>8271.89</v>
      </c>
      <c r="F49" s="83">
        <f>F50</f>
        <v>8274.33</v>
      </c>
      <c r="G49" s="83">
        <f>G50</f>
        <v>8323.1</v>
      </c>
      <c r="H49" s="83">
        <v>8323.1</v>
      </c>
      <c r="I49" s="83">
        <v>8323.1</v>
      </c>
    </row>
    <row r="50" spans="1:9" x14ac:dyDescent="0.25">
      <c r="A50" s="205">
        <v>3223</v>
      </c>
      <c r="B50" s="214"/>
      <c r="C50" s="215"/>
      <c r="D50" s="75" t="s">
        <v>76</v>
      </c>
      <c r="E50" s="62">
        <v>8271.89</v>
      </c>
      <c r="F50" s="63">
        <v>8274.33</v>
      </c>
      <c r="G50" s="63">
        <v>8323.1</v>
      </c>
      <c r="H50" s="63">
        <v>8323.1</v>
      </c>
      <c r="I50" s="63">
        <v>8323.1</v>
      </c>
    </row>
    <row r="51" spans="1:9" x14ac:dyDescent="0.25">
      <c r="A51" s="240" t="s">
        <v>92</v>
      </c>
      <c r="B51" s="241"/>
      <c r="C51" s="242"/>
      <c r="D51" s="68" t="s">
        <v>93</v>
      </c>
      <c r="E51" s="69">
        <f t="shared" ref="E51:G52" si="17">E52</f>
        <v>0</v>
      </c>
      <c r="F51" s="69">
        <f t="shared" si="17"/>
        <v>0</v>
      </c>
      <c r="G51" s="89">
        <f t="shared" si="17"/>
        <v>0</v>
      </c>
      <c r="H51" s="89"/>
      <c r="I51" s="89"/>
    </row>
    <row r="52" spans="1:9" x14ac:dyDescent="0.25">
      <c r="A52" s="251" t="s">
        <v>94</v>
      </c>
      <c r="B52" s="254"/>
      <c r="C52" s="255"/>
      <c r="D52" s="73" t="s">
        <v>20</v>
      </c>
      <c r="E52" s="74">
        <f t="shared" si="17"/>
        <v>0</v>
      </c>
      <c r="F52" s="74">
        <f t="shared" si="17"/>
        <v>0</v>
      </c>
      <c r="G52" s="80">
        <f t="shared" si="17"/>
        <v>0</v>
      </c>
      <c r="H52" s="80"/>
      <c r="I52" s="80"/>
    </row>
    <row r="53" spans="1:9" x14ac:dyDescent="0.25">
      <c r="A53" s="205">
        <v>3223</v>
      </c>
      <c r="B53" s="214"/>
      <c r="C53" s="215"/>
      <c r="D53" s="75" t="s">
        <v>62</v>
      </c>
      <c r="E53" s="62">
        <v>0</v>
      </c>
      <c r="F53" s="63">
        <v>0</v>
      </c>
      <c r="G53" s="63">
        <v>0</v>
      </c>
      <c r="H53" s="63"/>
      <c r="I53" s="63"/>
    </row>
    <row r="54" spans="1:9" x14ac:dyDescent="0.25">
      <c r="A54" s="256" t="s">
        <v>96</v>
      </c>
      <c r="B54" s="257"/>
      <c r="C54" s="258"/>
      <c r="D54" s="66" t="s">
        <v>97</v>
      </c>
      <c r="E54" s="67">
        <f>E55</f>
        <v>10500.5</v>
      </c>
      <c r="F54" s="67">
        <f>F55</f>
        <v>8815.75</v>
      </c>
      <c r="G54" s="67">
        <f>G65+G99</f>
        <v>10977.9</v>
      </c>
      <c r="H54" s="67">
        <f>H65+H113</f>
        <v>10977.9</v>
      </c>
      <c r="I54" s="67">
        <f>I65+I113</f>
        <v>10977.9</v>
      </c>
    </row>
    <row r="55" spans="1:9" ht="24.75" customHeight="1" x14ac:dyDescent="0.25">
      <c r="A55" s="240" t="s">
        <v>98</v>
      </c>
      <c r="B55" s="259"/>
      <c r="C55" s="260"/>
      <c r="D55" s="68" t="s">
        <v>99</v>
      </c>
      <c r="E55" s="90">
        <f>E59+E65+E71+E85</f>
        <v>10500.5</v>
      </c>
      <c r="F55" s="90">
        <f>F59+F85</f>
        <v>8815.75</v>
      </c>
      <c r="G55" s="89"/>
      <c r="H55" s="89"/>
      <c r="I55" s="89"/>
    </row>
    <row r="56" spans="1:9" x14ac:dyDescent="0.25">
      <c r="A56" s="248" t="s">
        <v>78</v>
      </c>
      <c r="B56" s="249"/>
      <c r="C56" s="250"/>
      <c r="D56" s="70" t="s">
        <v>79</v>
      </c>
      <c r="E56" s="91">
        <f>E57</f>
        <v>0</v>
      </c>
      <c r="F56" s="91">
        <f t="shared" ref="F56:I56" si="18">F57</f>
        <v>0</v>
      </c>
      <c r="G56" s="91">
        <f t="shared" si="18"/>
        <v>0</v>
      </c>
      <c r="H56" s="91">
        <f t="shared" si="18"/>
        <v>0</v>
      </c>
      <c r="I56" s="91">
        <f t="shared" si="18"/>
        <v>0</v>
      </c>
    </row>
    <row r="57" spans="1:9" x14ac:dyDescent="0.25">
      <c r="A57" s="251" t="s">
        <v>85</v>
      </c>
      <c r="B57" s="252"/>
      <c r="C57" s="253"/>
      <c r="D57" s="73" t="s">
        <v>20</v>
      </c>
      <c r="E57" s="74">
        <f>E58</f>
        <v>0</v>
      </c>
      <c r="F57" s="74">
        <f>F58</f>
        <v>0</v>
      </c>
      <c r="G57" s="80"/>
      <c r="H57" s="80"/>
      <c r="I57" s="80"/>
    </row>
    <row r="58" spans="1:9" x14ac:dyDescent="0.25">
      <c r="A58" s="205">
        <v>3299</v>
      </c>
      <c r="B58" s="206"/>
      <c r="C58" s="207"/>
      <c r="D58" s="75" t="s">
        <v>73</v>
      </c>
      <c r="E58" s="62">
        <v>0</v>
      </c>
      <c r="F58" s="63">
        <v>0</v>
      </c>
      <c r="G58" s="63">
        <v>0</v>
      </c>
      <c r="H58" s="63"/>
      <c r="I58" s="93"/>
    </row>
    <row r="59" spans="1:9" x14ac:dyDescent="0.25">
      <c r="A59" s="248" t="s">
        <v>120</v>
      </c>
      <c r="B59" s="249"/>
      <c r="C59" s="250"/>
      <c r="D59" s="70" t="s">
        <v>121</v>
      </c>
      <c r="E59" s="91">
        <f>E60</f>
        <v>663.61</v>
      </c>
      <c r="F59" s="91">
        <f>F60</f>
        <v>796.34</v>
      </c>
      <c r="G59" s="91">
        <f t="shared" ref="G59:I59" si="19">G60</f>
        <v>0</v>
      </c>
      <c r="H59" s="91">
        <f t="shared" si="19"/>
        <v>0</v>
      </c>
      <c r="I59" s="91">
        <f t="shared" si="19"/>
        <v>0</v>
      </c>
    </row>
    <row r="60" spans="1:9" x14ac:dyDescent="0.25">
      <c r="A60" s="251" t="s">
        <v>94</v>
      </c>
      <c r="B60" s="254"/>
      <c r="C60" s="255"/>
      <c r="D60" s="73" t="s">
        <v>20</v>
      </c>
      <c r="E60" s="74">
        <f>E64</f>
        <v>663.61</v>
      </c>
      <c r="F60" s="74">
        <f>F64</f>
        <v>796.34</v>
      </c>
      <c r="G60" s="80">
        <v>0</v>
      </c>
      <c r="H60" s="80"/>
      <c r="I60" s="80"/>
    </row>
    <row r="61" spans="1:9" s="72" customFormat="1" x14ac:dyDescent="0.25">
      <c r="A61" s="53">
        <v>3</v>
      </c>
      <c r="B61" s="87"/>
      <c r="C61" s="88"/>
      <c r="D61" s="61" t="s">
        <v>24</v>
      </c>
      <c r="E61" s="64">
        <f>E62</f>
        <v>663.61</v>
      </c>
      <c r="F61" s="64">
        <f>F63</f>
        <v>796.34</v>
      </c>
      <c r="G61" s="62">
        <v>0</v>
      </c>
      <c r="H61" s="62"/>
      <c r="I61" s="62"/>
    </row>
    <row r="62" spans="1:9" s="72" customFormat="1" x14ac:dyDescent="0.25">
      <c r="A62" s="53">
        <v>32</v>
      </c>
      <c r="B62" s="87"/>
      <c r="C62" s="132"/>
      <c r="D62" s="61" t="s">
        <v>149</v>
      </c>
      <c r="E62" s="64">
        <f>E63</f>
        <v>663.61</v>
      </c>
      <c r="F62" s="64">
        <f>F63</f>
        <v>796.34</v>
      </c>
      <c r="G62" s="62">
        <v>0</v>
      </c>
      <c r="H62" s="62"/>
      <c r="I62" s="62"/>
    </row>
    <row r="63" spans="1:9" s="72" customFormat="1" x14ac:dyDescent="0.25">
      <c r="A63" s="53">
        <v>329</v>
      </c>
      <c r="B63" s="87"/>
      <c r="C63" s="88"/>
      <c r="D63" s="61" t="s">
        <v>73</v>
      </c>
      <c r="E63" s="64">
        <f>E64</f>
        <v>663.61</v>
      </c>
      <c r="F63" s="64">
        <f>F64</f>
        <v>796.34</v>
      </c>
      <c r="G63" s="62">
        <v>0</v>
      </c>
      <c r="H63" s="62"/>
      <c r="I63" s="62"/>
    </row>
    <row r="64" spans="1:9" x14ac:dyDescent="0.25">
      <c r="A64" s="205">
        <v>3299</v>
      </c>
      <c r="B64" s="206"/>
      <c r="C64" s="207"/>
      <c r="D64" s="75" t="s">
        <v>73</v>
      </c>
      <c r="E64" s="62">
        <v>663.61</v>
      </c>
      <c r="F64" s="62">
        <v>796.34</v>
      </c>
      <c r="G64" s="62">
        <v>0</v>
      </c>
      <c r="H64" s="62"/>
      <c r="I64" s="94"/>
    </row>
    <row r="65" spans="1:9" ht="15" customHeight="1" x14ac:dyDescent="0.25">
      <c r="A65" s="248" t="s">
        <v>81</v>
      </c>
      <c r="B65" s="249"/>
      <c r="C65" s="250"/>
      <c r="D65" s="70" t="s">
        <v>82</v>
      </c>
      <c r="E65" s="91">
        <f>E66</f>
        <v>519.35</v>
      </c>
      <c r="F65" s="91">
        <f t="shared" ref="F65:I65" si="20">F66</f>
        <v>0</v>
      </c>
      <c r="G65" s="91">
        <f t="shared" si="20"/>
        <v>519.34</v>
      </c>
      <c r="H65" s="91">
        <f t="shared" si="20"/>
        <v>519.34</v>
      </c>
      <c r="I65" s="91">
        <f t="shared" si="20"/>
        <v>519.34</v>
      </c>
    </row>
    <row r="66" spans="1:9" ht="15" customHeight="1" x14ac:dyDescent="0.25">
      <c r="A66" s="251" t="s">
        <v>85</v>
      </c>
      <c r="B66" s="252"/>
      <c r="C66" s="253"/>
      <c r="D66" s="73" t="s">
        <v>20</v>
      </c>
      <c r="E66" s="74">
        <f>E67</f>
        <v>519.35</v>
      </c>
      <c r="F66" s="74">
        <f>F70</f>
        <v>0</v>
      </c>
      <c r="G66" s="74">
        <f>G70</f>
        <v>519.34</v>
      </c>
      <c r="H66" s="74">
        <f>H70</f>
        <v>519.34</v>
      </c>
      <c r="I66" s="74">
        <f>I70</f>
        <v>519.34</v>
      </c>
    </row>
    <row r="67" spans="1:9" s="72" customFormat="1" x14ac:dyDescent="0.25">
      <c r="A67" s="53">
        <v>3</v>
      </c>
      <c r="B67" s="95"/>
      <c r="C67" s="61"/>
      <c r="D67" s="61" t="s">
        <v>24</v>
      </c>
      <c r="E67" s="64">
        <f>E68</f>
        <v>519.35</v>
      </c>
      <c r="F67" s="64"/>
      <c r="G67" s="64">
        <f>G68</f>
        <v>519.34</v>
      </c>
      <c r="H67" s="64">
        <f t="shared" ref="H67:I69" si="21">H68</f>
        <v>519.34</v>
      </c>
      <c r="I67" s="64">
        <f t="shared" si="21"/>
        <v>519.34</v>
      </c>
    </row>
    <row r="68" spans="1:9" s="72" customFormat="1" x14ac:dyDescent="0.25">
      <c r="A68" s="53">
        <v>32</v>
      </c>
      <c r="B68" s="95"/>
      <c r="C68" s="61"/>
      <c r="D68" s="61" t="s">
        <v>35</v>
      </c>
      <c r="E68" s="64">
        <f>E69</f>
        <v>519.35</v>
      </c>
      <c r="F68" s="64"/>
      <c r="G68" s="64">
        <f>G69</f>
        <v>519.34</v>
      </c>
      <c r="H68" s="64">
        <f t="shared" si="21"/>
        <v>519.34</v>
      </c>
      <c r="I68" s="64">
        <f t="shared" si="21"/>
        <v>519.34</v>
      </c>
    </row>
    <row r="69" spans="1:9" s="72" customFormat="1" x14ac:dyDescent="0.25">
      <c r="A69" s="53">
        <v>323</v>
      </c>
      <c r="B69" s="95"/>
      <c r="C69" s="61"/>
      <c r="D69" s="61" t="s">
        <v>151</v>
      </c>
      <c r="E69" s="64">
        <f>E70</f>
        <v>519.35</v>
      </c>
      <c r="F69" s="64"/>
      <c r="G69" s="64">
        <f>G70</f>
        <v>519.34</v>
      </c>
      <c r="H69" s="64">
        <f t="shared" si="21"/>
        <v>519.34</v>
      </c>
      <c r="I69" s="64">
        <f t="shared" si="21"/>
        <v>519.34</v>
      </c>
    </row>
    <row r="70" spans="1:9" x14ac:dyDescent="0.25">
      <c r="A70" s="205">
        <v>3237</v>
      </c>
      <c r="B70" s="206"/>
      <c r="C70" s="207"/>
      <c r="D70" s="75" t="s">
        <v>83</v>
      </c>
      <c r="E70" s="62">
        <v>519.35</v>
      </c>
      <c r="F70" s="63"/>
      <c r="G70" s="63">
        <v>519.34</v>
      </c>
      <c r="H70" s="63">
        <v>519.34</v>
      </c>
      <c r="I70" s="93">
        <v>519.34</v>
      </c>
    </row>
    <row r="71" spans="1:9" x14ac:dyDescent="0.25">
      <c r="A71" s="248" t="s">
        <v>122</v>
      </c>
      <c r="B71" s="249"/>
      <c r="C71" s="250"/>
      <c r="D71" s="70" t="s">
        <v>166</v>
      </c>
      <c r="E71" s="91">
        <f>E72</f>
        <v>8745.9</v>
      </c>
      <c r="F71" s="91"/>
      <c r="G71" s="91"/>
      <c r="H71" s="91"/>
      <c r="I71" s="91"/>
    </row>
    <row r="72" spans="1:9" x14ac:dyDescent="0.25">
      <c r="A72" s="251" t="s">
        <v>85</v>
      </c>
      <c r="B72" s="252"/>
      <c r="C72" s="253"/>
      <c r="D72" s="73" t="s">
        <v>20</v>
      </c>
      <c r="E72" s="74">
        <f>E73</f>
        <v>8745.9</v>
      </c>
      <c r="F72" s="74"/>
      <c r="G72" s="74">
        <f>G76+G78+G80</f>
        <v>0</v>
      </c>
      <c r="H72" s="74">
        <f>H76+H78+H80</f>
        <v>0</v>
      </c>
      <c r="I72" s="74">
        <f>I76+I78+I80</f>
        <v>0</v>
      </c>
    </row>
    <row r="73" spans="1:9" s="72" customFormat="1" x14ac:dyDescent="0.25">
      <c r="A73" s="53">
        <v>3</v>
      </c>
      <c r="B73" s="95"/>
      <c r="C73" s="61"/>
      <c r="D73" s="61" t="s">
        <v>24</v>
      </c>
      <c r="E73" s="64">
        <f>E74+E81</f>
        <v>8745.9</v>
      </c>
      <c r="F73" s="64"/>
      <c r="G73" s="64"/>
      <c r="H73" s="64"/>
      <c r="I73" s="64"/>
    </row>
    <row r="74" spans="1:9" s="72" customFormat="1" x14ac:dyDescent="0.25">
      <c r="A74" s="53">
        <v>31</v>
      </c>
      <c r="B74" s="95"/>
      <c r="C74" s="61"/>
      <c r="D74" s="61" t="s">
        <v>154</v>
      </c>
      <c r="E74" s="64">
        <f>E75+E77+E79</f>
        <v>7541.67</v>
      </c>
      <c r="F74" s="64"/>
      <c r="G74" s="64"/>
      <c r="H74" s="64"/>
      <c r="I74" s="64"/>
    </row>
    <row r="75" spans="1:9" s="72" customFormat="1" x14ac:dyDescent="0.25">
      <c r="A75" s="53">
        <v>311</v>
      </c>
      <c r="B75" s="95"/>
      <c r="C75" s="61"/>
      <c r="D75" s="61" t="s">
        <v>155</v>
      </c>
      <c r="E75" s="64">
        <f>E76</f>
        <v>6109.86</v>
      </c>
      <c r="F75" s="64"/>
      <c r="G75" s="64"/>
      <c r="H75" s="64"/>
      <c r="I75" s="64"/>
    </row>
    <row r="76" spans="1:9" x14ac:dyDescent="0.25">
      <c r="A76" s="205">
        <v>3111</v>
      </c>
      <c r="B76" s="206"/>
      <c r="C76" s="207"/>
      <c r="D76" s="75" t="s">
        <v>86</v>
      </c>
      <c r="E76" s="62">
        <v>6109.86</v>
      </c>
      <c r="F76" s="63"/>
      <c r="G76" s="63">
        <v>0</v>
      </c>
      <c r="H76" s="63"/>
      <c r="I76" s="93"/>
    </row>
    <row r="77" spans="1:9" s="84" customFormat="1" x14ac:dyDescent="0.25">
      <c r="A77" s="133">
        <v>312</v>
      </c>
      <c r="B77" s="134"/>
      <c r="C77" s="135"/>
      <c r="D77" s="61" t="s">
        <v>87</v>
      </c>
      <c r="E77" s="64">
        <f>E78</f>
        <v>358.35</v>
      </c>
      <c r="F77" s="83"/>
      <c r="G77" s="83"/>
      <c r="H77" s="83"/>
      <c r="I77" s="96"/>
    </row>
    <row r="78" spans="1:9" x14ac:dyDescent="0.25">
      <c r="A78" s="136">
        <v>3121</v>
      </c>
      <c r="B78" s="137"/>
      <c r="C78" s="138"/>
      <c r="D78" s="75" t="s">
        <v>87</v>
      </c>
      <c r="E78" s="62">
        <v>358.35</v>
      </c>
      <c r="F78" s="63"/>
      <c r="G78" s="63">
        <v>0</v>
      </c>
      <c r="H78" s="63"/>
      <c r="I78" s="93"/>
    </row>
    <row r="79" spans="1:9" s="84" customFormat="1" x14ac:dyDescent="0.25">
      <c r="A79" s="133">
        <v>313</v>
      </c>
      <c r="B79" s="134"/>
      <c r="C79" s="135"/>
      <c r="D79" s="61" t="s">
        <v>156</v>
      </c>
      <c r="E79" s="64">
        <f>E80</f>
        <v>1073.46</v>
      </c>
      <c r="F79" s="83"/>
      <c r="G79" s="83"/>
      <c r="H79" s="83"/>
      <c r="I79" s="96"/>
    </row>
    <row r="80" spans="1:9" x14ac:dyDescent="0.25">
      <c r="A80" s="136">
        <v>3132</v>
      </c>
      <c r="B80" s="137"/>
      <c r="C80" s="138"/>
      <c r="D80" s="75" t="s">
        <v>88</v>
      </c>
      <c r="E80" s="62">
        <v>1073.46</v>
      </c>
      <c r="F80" s="63"/>
      <c r="G80" s="63">
        <v>0</v>
      </c>
      <c r="H80" s="63"/>
      <c r="I80" s="93"/>
    </row>
    <row r="81" spans="1:9" s="84" customFormat="1" x14ac:dyDescent="0.25">
      <c r="A81" s="133">
        <v>32</v>
      </c>
      <c r="B81" s="134"/>
      <c r="C81" s="135"/>
      <c r="D81" s="61" t="s">
        <v>149</v>
      </c>
      <c r="E81" s="64">
        <f>E82</f>
        <v>1204.23</v>
      </c>
      <c r="F81" s="64"/>
      <c r="G81" s="64"/>
      <c r="H81" s="64"/>
      <c r="I81" s="97"/>
    </row>
    <row r="82" spans="1:9" s="84" customFormat="1" x14ac:dyDescent="0.25">
      <c r="A82" s="133">
        <v>321</v>
      </c>
      <c r="B82" s="134"/>
      <c r="C82" s="135"/>
      <c r="D82" s="61" t="s">
        <v>148</v>
      </c>
      <c r="E82" s="64">
        <f>E83+E84</f>
        <v>1204.23</v>
      </c>
      <c r="F82" s="64"/>
      <c r="G82" s="64"/>
      <c r="H82" s="64"/>
      <c r="I82" s="97"/>
    </row>
    <row r="83" spans="1:9" s="98" customFormat="1" x14ac:dyDescent="0.25">
      <c r="A83" s="136">
        <v>3211</v>
      </c>
      <c r="B83" s="137"/>
      <c r="C83" s="138"/>
      <c r="D83" s="75" t="s">
        <v>57</v>
      </c>
      <c r="E83" s="62">
        <v>22.56</v>
      </c>
      <c r="F83" s="62"/>
      <c r="G83" s="62"/>
      <c r="H83" s="62"/>
      <c r="I83" s="94"/>
    </row>
    <row r="84" spans="1:9" s="98" customFormat="1" ht="25.5" x14ac:dyDescent="0.25">
      <c r="A84" s="136">
        <v>3212</v>
      </c>
      <c r="B84" s="137"/>
      <c r="C84" s="138"/>
      <c r="D84" s="75" t="s">
        <v>59</v>
      </c>
      <c r="E84" s="62">
        <v>1181.67</v>
      </c>
      <c r="F84" s="62"/>
      <c r="G84" s="62"/>
      <c r="H84" s="62"/>
      <c r="I84" s="94"/>
    </row>
    <row r="85" spans="1:9" x14ac:dyDescent="0.25">
      <c r="A85" s="224" t="s">
        <v>122</v>
      </c>
      <c r="B85" s="225"/>
      <c r="C85" s="226"/>
      <c r="D85" s="70" t="s">
        <v>123</v>
      </c>
      <c r="E85" s="91">
        <f>E86</f>
        <v>571.64</v>
      </c>
      <c r="F85" s="91">
        <f>F86</f>
        <v>8019.4100000000008</v>
      </c>
      <c r="G85" s="91"/>
      <c r="H85" s="91"/>
      <c r="I85" s="91"/>
    </row>
    <row r="86" spans="1:9" x14ac:dyDescent="0.25">
      <c r="A86" s="208" t="s">
        <v>85</v>
      </c>
      <c r="B86" s="209"/>
      <c r="C86" s="210"/>
      <c r="D86" s="73" t="s">
        <v>20</v>
      </c>
      <c r="E86" s="74">
        <f>E87</f>
        <v>571.64</v>
      </c>
      <c r="F86" s="74">
        <f>F87</f>
        <v>8019.4100000000008</v>
      </c>
      <c r="G86" s="74">
        <f>G90+G92+G94</f>
        <v>0</v>
      </c>
      <c r="H86" s="74">
        <f>H90+H92+H94</f>
        <v>0</v>
      </c>
      <c r="I86" s="74">
        <f>I90+I92+I94</f>
        <v>0</v>
      </c>
    </row>
    <row r="87" spans="1:9" s="72" customFormat="1" x14ac:dyDescent="0.25">
      <c r="A87" s="133">
        <v>3</v>
      </c>
      <c r="B87" s="134"/>
      <c r="C87" s="135"/>
      <c r="D87" s="61" t="s">
        <v>24</v>
      </c>
      <c r="E87" s="64">
        <f>E88+E95</f>
        <v>571.64</v>
      </c>
      <c r="F87" s="64">
        <f>F88+F95</f>
        <v>8019.4100000000008</v>
      </c>
      <c r="G87" s="64"/>
      <c r="H87" s="64"/>
      <c r="I87" s="64"/>
    </row>
    <row r="88" spans="1:9" s="72" customFormat="1" x14ac:dyDescent="0.25">
      <c r="A88" s="133">
        <v>31</v>
      </c>
      <c r="B88" s="134"/>
      <c r="C88" s="135"/>
      <c r="D88" s="61" t="s">
        <v>154</v>
      </c>
      <c r="E88" s="64">
        <f>E89+E91+E93</f>
        <v>490.54999999999995</v>
      </c>
      <c r="F88" s="64">
        <f>F89+F91+F93</f>
        <v>7125.9000000000005</v>
      </c>
      <c r="G88" s="64"/>
      <c r="H88" s="64"/>
      <c r="I88" s="64"/>
    </row>
    <row r="89" spans="1:9" s="72" customFormat="1" x14ac:dyDescent="0.25">
      <c r="A89" s="133">
        <v>311</v>
      </c>
      <c r="B89" s="134"/>
      <c r="C89" s="135"/>
      <c r="D89" s="61" t="s">
        <v>155</v>
      </c>
      <c r="E89" s="64">
        <f>E90</f>
        <v>386.89</v>
      </c>
      <c r="F89" s="64">
        <f>F90</f>
        <v>5945.77</v>
      </c>
      <c r="G89" s="64"/>
      <c r="H89" s="64"/>
      <c r="I89" s="64"/>
    </row>
    <row r="90" spans="1:9" x14ac:dyDescent="0.25">
      <c r="A90" s="205">
        <v>3111</v>
      </c>
      <c r="B90" s="206"/>
      <c r="C90" s="207"/>
      <c r="D90" s="75" t="s">
        <v>86</v>
      </c>
      <c r="E90" s="62">
        <v>386.89</v>
      </c>
      <c r="F90" s="63">
        <v>5945.77</v>
      </c>
      <c r="G90" s="63">
        <v>0</v>
      </c>
      <c r="H90" s="63"/>
      <c r="I90" s="93"/>
    </row>
    <row r="91" spans="1:9" s="84" customFormat="1" x14ac:dyDescent="0.25">
      <c r="A91" s="133">
        <v>312</v>
      </c>
      <c r="B91" s="134"/>
      <c r="C91" s="135"/>
      <c r="D91" s="61" t="s">
        <v>87</v>
      </c>
      <c r="E91" s="64">
        <f>E92</f>
        <v>39.82</v>
      </c>
      <c r="F91" s="83">
        <f>F92</f>
        <v>199.08</v>
      </c>
      <c r="G91" s="83"/>
      <c r="H91" s="83"/>
      <c r="I91" s="96"/>
    </row>
    <row r="92" spans="1:9" x14ac:dyDescent="0.25">
      <c r="A92" s="136">
        <v>3121</v>
      </c>
      <c r="B92" s="137"/>
      <c r="C92" s="138"/>
      <c r="D92" s="75" t="s">
        <v>87</v>
      </c>
      <c r="E92" s="62">
        <v>39.82</v>
      </c>
      <c r="F92" s="63">
        <v>199.08</v>
      </c>
      <c r="G92" s="63">
        <v>0</v>
      </c>
      <c r="H92" s="63"/>
      <c r="I92" s="93"/>
    </row>
    <row r="93" spans="1:9" s="84" customFormat="1" x14ac:dyDescent="0.25">
      <c r="A93" s="133">
        <v>313</v>
      </c>
      <c r="B93" s="134"/>
      <c r="C93" s="135"/>
      <c r="D93" s="61" t="s">
        <v>156</v>
      </c>
      <c r="E93" s="64">
        <f>E94</f>
        <v>63.84</v>
      </c>
      <c r="F93" s="83">
        <f>F94</f>
        <v>981.05</v>
      </c>
      <c r="G93" s="83"/>
      <c r="H93" s="83"/>
      <c r="I93" s="96"/>
    </row>
    <row r="94" spans="1:9" x14ac:dyDescent="0.25">
      <c r="A94" s="136">
        <v>3132</v>
      </c>
      <c r="B94" s="137"/>
      <c r="C94" s="138"/>
      <c r="D94" s="75" t="s">
        <v>88</v>
      </c>
      <c r="E94" s="62">
        <v>63.84</v>
      </c>
      <c r="F94" s="63">
        <v>981.05</v>
      </c>
      <c r="G94" s="63">
        <v>0</v>
      </c>
      <c r="H94" s="63"/>
      <c r="I94" s="93"/>
    </row>
    <row r="95" spans="1:9" s="84" customFormat="1" x14ac:dyDescent="0.25">
      <c r="A95" s="133">
        <v>32</v>
      </c>
      <c r="B95" s="134"/>
      <c r="C95" s="135"/>
      <c r="D95" s="61" t="s">
        <v>149</v>
      </c>
      <c r="E95" s="64">
        <f>E96</f>
        <v>81.09</v>
      </c>
      <c r="F95" s="64">
        <f>F96</f>
        <v>893.51</v>
      </c>
      <c r="G95" s="64"/>
      <c r="H95" s="64"/>
      <c r="I95" s="97"/>
    </row>
    <row r="96" spans="1:9" s="84" customFormat="1" x14ac:dyDescent="0.25">
      <c r="A96" s="133">
        <v>321</v>
      </c>
      <c r="B96" s="134"/>
      <c r="C96" s="135"/>
      <c r="D96" s="61" t="s">
        <v>148</v>
      </c>
      <c r="E96" s="64">
        <f>E97+E98</f>
        <v>81.09</v>
      </c>
      <c r="F96" s="64">
        <f>F97+F98</f>
        <v>893.51</v>
      </c>
      <c r="G96" s="64"/>
      <c r="H96" s="64"/>
      <c r="I96" s="97"/>
    </row>
    <row r="97" spans="1:9" s="98" customFormat="1" x14ac:dyDescent="0.25">
      <c r="A97" s="136">
        <v>3211</v>
      </c>
      <c r="B97" s="137"/>
      <c r="C97" s="138"/>
      <c r="D97" s="75" t="s">
        <v>57</v>
      </c>
      <c r="E97" s="62">
        <v>3.98</v>
      </c>
      <c r="F97" s="62">
        <v>16.649999999999999</v>
      </c>
      <c r="G97" s="62"/>
      <c r="H97" s="62"/>
      <c r="I97" s="94"/>
    </row>
    <row r="98" spans="1:9" s="98" customFormat="1" ht="25.5" x14ac:dyDescent="0.25">
      <c r="A98" s="136">
        <v>3212</v>
      </c>
      <c r="B98" s="137"/>
      <c r="C98" s="138"/>
      <c r="D98" s="75" t="s">
        <v>59</v>
      </c>
      <c r="E98" s="62">
        <v>77.11</v>
      </c>
      <c r="F98" s="62">
        <v>876.86</v>
      </c>
      <c r="G98" s="62"/>
      <c r="H98" s="62"/>
      <c r="I98" s="94"/>
    </row>
    <row r="99" spans="1:9" ht="25.5" customHeight="1" x14ac:dyDescent="0.25">
      <c r="A99" s="224" t="s">
        <v>130</v>
      </c>
      <c r="B99" s="225"/>
      <c r="C99" s="226"/>
      <c r="D99" s="70" t="s">
        <v>131</v>
      </c>
      <c r="E99" s="91"/>
      <c r="F99" s="91"/>
      <c r="G99" s="91">
        <v>10458.56</v>
      </c>
      <c r="H99" s="91"/>
      <c r="I99" s="99"/>
    </row>
    <row r="100" spans="1:9" x14ac:dyDescent="0.25">
      <c r="A100" s="208" t="s">
        <v>85</v>
      </c>
      <c r="B100" s="209"/>
      <c r="C100" s="210"/>
      <c r="D100" s="73" t="s">
        <v>20</v>
      </c>
      <c r="E100" s="74">
        <f>E101</f>
        <v>0</v>
      </c>
      <c r="F100" s="74"/>
      <c r="G100" s="74">
        <f>G101</f>
        <v>10458.56</v>
      </c>
      <c r="H100" s="74"/>
      <c r="I100" s="74">
        <f>I104+I106+I108</f>
        <v>0</v>
      </c>
    </row>
    <row r="101" spans="1:9" s="72" customFormat="1" x14ac:dyDescent="0.25">
      <c r="A101" s="133">
        <v>3</v>
      </c>
      <c r="B101" s="134"/>
      <c r="C101" s="135"/>
      <c r="D101" s="61" t="s">
        <v>24</v>
      </c>
      <c r="E101" s="64">
        <f>E102+E109</f>
        <v>0</v>
      </c>
      <c r="F101" s="64"/>
      <c r="G101" s="64">
        <f>G102+G110</f>
        <v>10458.56</v>
      </c>
      <c r="H101" s="64"/>
      <c r="I101" s="64"/>
    </row>
    <row r="102" spans="1:9" s="72" customFormat="1" x14ac:dyDescent="0.25">
      <c r="A102" s="133">
        <v>31</v>
      </c>
      <c r="B102" s="134"/>
      <c r="C102" s="135"/>
      <c r="D102" s="61" t="s">
        <v>154</v>
      </c>
      <c r="E102" s="64">
        <f>E103+E105+E107</f>
        <v>0</v>
      </c>
      <c r="F102" s="64"/>
      <c r="G102" s="64">
        <f>G103+G105+G107</f>
        <v>9558.56</v>
      </c>
      <c r="H102" s="64"/>
      <c r="I102" s="64"/>
    </row>
    <row r="103" spans="1:9" s="72" customFormat="1" x14ac:dyDescent="0.25">
      <c r="A103" s="133">
        <v>311</v>
      </c>
      <c r="B103" s="134"/>
      <c r="C103" s="135"/>
      <c r="D103" s="61" t="s">
        <v>155</v>
      </c>
      <c r="E103" s="64">
        <f>E104</f>
        <v>0</v>
      </c>
      <c r="F103" s="64"/>
      <c r="G103" s="64">
        <f>G104</f>
        <v>8352.56</v>
      </c>
      <c r="H103" s="64"/>
      <c r="I103" s="64"/>
    </row>
    <row r="104" spans="1:9" x14ac:dyDescent="0.25">
      <c r="A104" s="205">
        <v>3111</v>
      </c>
      <c r="B104" s="206"/>
      <c r="C104" s="207"/>
      <c r="D104" s="75" t="s">
        <v>86</v>
      </c>
      <c r="E104" s="62"/>
      <c r="F104" s="63"/>
      <c r="G104" s="63">
        <v>8352.56</v>
      </c>
      <c r="H104" s="63"/>
      <c r="I104" s="93"/>
    </row>
    <row r="105" spans="1:9" s="84" customFormat="1" x14ac:dyDescent="0.25">
      <c r="A105" s="133">
        <v>312</v>
      </c>
      <c r="B105" s="134"/>
      <c r="C105" s="135"/>
      <c r="D105" s="61" t="s">
        <v>87</v>
      </c>
      <c r="E105" s="64">
        <f>E106</f>
        <v>0</v>
      </c>
      <c r="F105" s="83"/>
      <c r="G105" s="83">
        <f>G106</f>
        <v>205</v>
      </c>
      <c r="H105" s="83"/>
      <c r="I105" s="96"/>
    </row>
    <row r="106" spans="1:9" x14ac:dyDescent="0.25">
      <c r="A106" s="136">
        <v>3121</v>
      </c>
      <c r="B106" s="137"/>
      <c r="C106" s="138"/>
      <c r="D106" s="75" t="s">
        <v>87</v>
      </c>
      <c r="E106" s="62"/>
      <c r="F106" s="63"/>
      <c r="G106" s="63">
        <v>205</v>
      </c>
      <c r="H106" s="63"/>
      <c r="I106" s="93"/>
    </row>
    <row r="107" spans="1:9" s="84" customFormat="1" x14ac:dyDescent="0.25">
      <c r="A107" s="133">
        <v>313</v>
      </c>
      <c r="B107" s="134"/>
      <c r="C107" s="135"/>
      <c r="D107" s="61" t="s">
        <v>156</v>
      </c>
      <c r="E107" s="64">
        <f>E108</f>
        <v>0</v>
      </c>
      <c r="F107" s="83"/>
      <c r="G107" s="83">
        <f>G108</f>
        <v>1001</v>
      </c>
      <c r="H107" s="83"/>
      <c r="I107" s="96"/>
    </row>
    <row r="108" spans="1:9" x14ac:dyDescent="0.25">
      <c r="A108" s="136">
        <v>3132</v>
      </c>
      <c r="B108" s="137"/>
      <c r="C108" s="138"/>
      <c r="D108" s="75" t="s">
        <v>88</v>
      </c>
      <c r="E108" s="62"/>
      <c r="F108" s="63"/>
      <c r="G108" s="63">
        <v>1001</v>
      </c>
      <c r="H108" s="63"/>
      <c r="I108" s="93"/>
    </row>
    <row r="109" spans="1:9" s="84" customFormat="1" x14ac:dyDescent="0.25">
      <c r="A109" s="133">
        <v>32</v>
      </c>
      <c r="B109" s="134"/>
      <c r="C109" s="135"/>
      <c r="D109" s="61" t="s">
        <v>149</v>
      </c>
      <c r="E109" s="64">
        <f>E110</f>
        <v>0</v>
      </c>
      <c r="F109" s="64"/>
      <c r="G109" s="64">
        <v>900</v>
      </c>
      <c r="H109" s="64"/>
      <c r="I109" s="97"/>
    </row>
    <row r="110" spans="1:9" s="84" customFormat="1" x14ac:dyDescent="0.25">
      <c r="A110" s="133">
        <v>321</v>
      </c>
      <c r="B110" s="134"/>
      <c r="C110" s="135"/>
      <c r="D110" s="61" t="s">
        <v>148</v>
      </c>
      <c r="E110" s="64">
        <f>E111+E112</f>
        <v>0</v>
      </c>
      <c r="F110" s="64"/>
      <c r="G110" s="64">
        <f>G112</f>
        <v>900</v>
      </c>
      <c r="H110" s="64"/>
      <c r="I110" s="97"/>
    </row>
    <row r="111" spans="1:9" s="98" customFormat="1" x14ac:dyDescent="0.25">
      <c r="A111" s="136">
        <v>3211</v>
      </c>
      <c r="B111" s="137"/>
      <c r="C111" s="138"/>
      <c r="D111" s="75" t="s">
        <v>57</v>
      </c>
      <c r="E111" s="62"/>
      <c r="F111" s="62"/>
      <c r="G111" s="62">
        <v>0</v>
      </c>
      <c r="H111" s="62"/>
      <c r="I111" s="94"/>
    </row>
    <row r="112" spans="1:9" s="98" customFormat="1" ht="25.5" x14ac:dyDescent="0.25">
      <c r="A112" s="136">
        <v>3212</v>
      </c>
      <c r="B112" s="137"/>
      <c r="C112" s="138"/>
      <c r="D112" s="75" t="s">
        <v>59</v>
      </c>
      <c r="E112" s="62"/>
      <c r="F112" s="62"/>
      <c r="G112" s="62">
        <v>900</v>
      </c>
      <c r="H112" s="62"/>
      <c r="I112" s="94"/>
    </row>
    <row r="113" spans="1:9" ht="25.5" customHeight="1" x14ac:dyDescent="0.25">
      <c r="A113" s="224" t="s">
        <v>164</v>
      </c>
      <c r="B113" s="225"/>
      <c r="C113" s="226"/>
      <c r="D113" s="70" t="s">
        <v>165</v>
      </c>
      <c r="E113" s="91"/>
      <c r="F113" s="91"/>
      <c r="G113" s="91"/>
      <c r="H113" s="91">
        <v>10458.56</v>
      </c>
      <c r="I113" s="99">
        <v>10458.56</v>
      </c>
    </row>
    <row r="114" spans="1:9" x14ac:dyDescent="0.25">
      <c r="A114" s="208" t="s">
        <v>85</v>
      </c>
      <c r="B114" s="209"/>
      <c r="C114" s="210"/>
      <c r="D114" s="73" t="s">
        <v>20</v>
      </c>
      <c r="E114" s="74">
        <f>E115</f>
        <v>0</v>
      </c>
      <c r="F114" s="74"/>
      <c r="G114" s="74">
        <f>G118+G120+G122</f>
        <v>0</v>
      </c>
      <c r="H114" s="74">
        <f>H115</f>
        <v>10459</v>
      </c>
      <c r="I114" s="74">
        <f>I115</f>
        <v>10459</v>
      </c>
    </row>
    <row r="115" spans="1:9" s="72" customFormat="1" x14ac:dyDescent="0.25">
      <c r="A115" s="133">
        <v>3</v>
      </c>
      <c r="B115" s="134"/>
      <c r="C115" s="135"/>
      <c r="D115" s="61" t="s">
        <v>24</v>
      </c>
      <c r="E115" s="64">
        <f>E116+E123</f>
        <v>0</v>
      </c>
      <c r="F115" s="64"/>
      <c r="G115" s="64"/>
      <c r="H115" s="64">
        <f>H116+H123</f>
        <v>10459</v>
      </c>
      <c r="I115" s="64">
        <f>I116+I123</f>
        <v>10459</v>
      </c>
    </row>
    <row r="116" spans="1:9" s="72" customFormat="1" x14ac:dyDescent="0.25">
      <c r="A116" s="133">
        <v>31</v>
      </c>
      <c r="B116" s="134"/>
      <c r="C116" s="135"/>
      <c r="D116" s="61" t="s">
        <v>154</v>
      </c>
      <c r="E116" s="64">
        <f>E117+E119+E121</f>
        <v>0</v>
      </c>
      <c r="F116" s="64"/>
      <c r="G116" s="64"/>
      <c r="H116" s="64">
        <f>H117+H119+H121</f>
        <v>9559</v>
      </c>
      <c r="I116" s="64">
        <f>I117+I121+I119</f>
        <v>9559</v>
      </c>
    </row>
    <row r="117" spans="1:9" s="72" customFormat="1" x14ac:dyDescent="0.25">
      <c r="A117" s="133">
        <v>311</v>
      </c>
      <c r="B117" s="134"/>
      <c r="C117" s="135"/>
      <c r="D117" s="61" t="s">
        <v>155</v>
      </c>
      <c r="E117" s="64">
        <f>E118</f>
        <v>0</v>
      </c>
      <c r="F117" s="64"/>
      <c r="G117" s="64"/>
      <c r="H117" s="64">
        <f>H118</f>
        <v>8353</v>
      </c>
      <c r="I117" s="64">
        <f>I118</f>
        <v>8353</v>
      </c>
    </row>
    <row r="118" spans="1:9" x14ac:dyDescent="0.25">
      <c r="A118" s="205">
        <v>3111</v>
      </c>
      <c r="B118" s="206"/>
      <c r="C118" s="207"/>
      <c r="D118" s="75" t="s">
        <v>86</v>
      </c>
      <c r="E118" s="62"/>
      <c r="F118" s="63"/>
      <c r="G118" s="63">
        <v>0</v>
      </c>
      <c r="H118" s="63">
        <v>8353</v>
      </c>
      <c r="I118" s="93">
        <v>8353</v>
      </c>
    </row>
    <row r="119" spans="1:9" s="84" customFormat="1" x14ac:dyDescent="0.25">
      <c r="A119" s="133">
        <v>312</v>
      </c>
      <c r="B119" s="134"/>
      <c r="C119" s="135"/>
      <c r="D119" s="61" t="s">
        <v>87</v>
      </c>
      <c r="E119" s="64">
        <f>E120</f>
        <v>0</v>
      </c>
      <c r="F119" s="83"/>
      <c r="G119" s="83"/>
      <c r="H119" s="83">
        <f>H120</f>
        <v>205</v>
      </c>
      <c r="I119" s="96">
        <f>I120</f>
        <v>205</v>
      </c>
    </row>
    <row r="120" spans="1:9" x14ac:dyDescent="0.25">
      <c r="A120" s="136">
        <v>3121</v>
      </c>
      <c r="B120" s="137"/>
      <c r="C120" s="138"/>
      <c r="D120" s="75" t="s">
        <v>87</v>
      </c>
      <c r="E120" s="62"/>
      <c r="F120" s="63"/>
      <c r="G120" s="63">
        <v>0</v>
      </c>
      <c r="H120" s="63">
        <v>205</v>
      </c>
      <c r="I120" s="93">
        <v>205</v>
      </c>
    </row>
    <row r="121" spans="1:9" s="84" customFormat="1" x14ac:dyDescent="0.25">
      <c r="A121" s="133">
        <v>313</v>
      </c>
      <c r="B121" s="134"/>
      <c r="C121" s="135"/>
      <c r="D121" s="61" t="s">
        <v>156</v>
      </c>
      <c r="E121" s="64">
        <f>E122</f>
        <v>0</v>
      </c>
      <c r="F121" s="83"/>
      <c r="G121" s="83"/>
      <c r="H121" s="83">
        <f>H122</f>
        <v>1001</v>
      </c>
      <c r="I121" s="96">
        <f>I122</f>
        <v>1001</v>
      </c>
    </row>
    <row r="122" spans="1:9" x14ac:dyDescent="0.25">
      <c r="A122" s="136">
        <v>3132</v>
      </c>
      <c r="B122" s="137"/>
      <c r="C122" s="138"/>
      <c r="D122" s="75" t="s">
        <v>88</v>
      </c>
      <c r="E122" s="62"/>
      <c r="F122" s="63"/>
      <c r="G122" s="63">
        <v>0</v>
      </c>
      <c r="H122" s="63">
        <v>1001</v>
      </c>
      <c r="I122" s="93">
        <v>1001</v>
      </c>
    </row>
    <row r="123" spans="1:9" s="84" customFormat="1" x14ac:dyDescent="0.25">
      <c r="A123" s="133">
        <v>32</v>
      </c>
      <c r="B123" s="134"/>
      <c r="C123" s="135"/>
      <c r="D123" s="61" t="s">
        <v>149</v>
      </c>
      <c r="E123" s="64">
        <f>E124</f>
        <v>0</v>
      </c>
      <c r="F123" s="64"/>
      <c r="G123" s="64"/>
      <c r="H123" s="64">
        <f>H124</f>
        <v>900</v>
      </c>
      <c r="I123" s="97">
        <v>900</v>
      </c>
    </row>
    <row r="124" spans="1:9" s="84" customFormat="1" x14ac:dyDescent="0.25">
      <c r="A124" s="133">
        <v>321</v>
      </c>
      <c r="B124" s="134"/>
      <c r="C124" s="135"/>
      <c r="D124" s="61" t="s">
        <v>148</v>
      </c>
      <c r="E124" s="64">
        <f>E125+E126</f>
        <v>0</v>
      </c>
      <c r="F124" s="64"/>
      <c r="G124" s="64"/>
      <c r="H124" s="64">
        <f>H125+H126</f>
        <v>900</v>
      </c>
      <c r="I124" s="97">
        <f>I123</f>
        <v>900</v>
      </c>
    </row>
    <row r="125" spans="1:9" s="98" customFormat="1" x14ac:dyDescent="0.25">
      <c r="A125" s="136">
        <v>3211</v>
      </c>
      <c r="B125" s="137"/>
      <c r="C125" s="138"/>
      <c r="D125" s="75" t="s">
        <v>57</v>
      </c>
      <c r="E125" s="62"/>
      <c r="F125" s="62"/>
      <c r="G125" s="62"/>
      <c r="H125" s="62">
        <v>0</v>
      </c>
      <c r="I125" s="94">
        <v>0</v>
      </c>
    </row>
    <row r="126" spans="1:9" s="98" customFormat="1" ht="25.5" x14ac:dyDescent="0.25">
      <c r="A126" s="136">
        <v>3212</v>
      </c>
      <c r="B126" s="137"/>
      <c r="C126" s="138"/>
      <c r="D126" s="75" t="s">
        <v>59</v>
      </c>
      <c r="E126" s="62"/>
      <c r="F126" s="62"/>
      <c r="G126" s="62"/>
      <c r="H126" s="62">
        <v>900</v>
      </c>
      <c r="I126" s="94">
        <v>900</v>
      </c>
    </row>
    <row r="127" spans="1:9" ht="25.5" customHeight="1" x14ac:dyDescent="0.25">
      <c r="A127" s="243" t="s">
        <v>125</v>
      </c>
      <c r="B127" s="244"/>
      <c r="C127" s="245"/>
      <c r="D127" s="66" t="s">
        <v>124</v>
      </c>
      <c r="E127" s="67">
        <f>E128</f>
        <v>787220.92999999982</v>
      </c>
      <c r="F127" s="67">
        <f t="shared" ref="F127:I127" si="22">F128</f>
        <v>744574.89999999991</v>
      </c>
      <c r="G127" s="67">
        <f t="shared" si="22"/>
        <v>832285.62</v>
      </c>
      <c r="H127" s="67">
        <f t="shared" si="22"/>
        <v>832286</v>
      </c>
      <c r="I127" s="67">
        <f t="shared" si="22"/>
        <v>832286</v>
      </c>
    </row>
    <row r="128" spans="1:9" ht="25.5" x14ac:dyDescent="0.25">
      <c r="A128" s="219" t="s">
        <v>80</v>
      </c>
      <c r="B128" s="246"/>
      <c r="C128" s="247"/>
      <c r="D128" s="68" t="s">
        <v>186</v>
      </c>
      <c r="E128" s="69">
        <f>E129+E172+E189+E216</f>
        <v>787220.92999999982</v>
      </c>
      <c r="F128" s="69">
        <f>F129+F172+F189</f>
        <v>744574.89999999991</v>
      </c>
      <c r="G128" s="69">
        <f>G129+G172+G189+G200+G206+G216</f>
        <v>832285.62</v>
      </c>
      <c r="H128" s="69">
        <f>H129+H172+H189+H200+H206+H216</f>
        <v>832286</v>
      </c>
      <c r="I128" s="69">
        <f>I129+I172+I189+I200+I206+I216</f>
        <v>832286</v>
      </c>
    </row>
    <row r="129" spans="1:9" ht="15" customHeight="1" x14ac:dyDescent="0.25">
      <c r="A129" s="219" t="s">
        <v>56</v>
      </c>
      <c r="B129" s="246"/>
      <c r="C129" s="247"/>
      <c r="D129" s="68" t="s">
        <v>24</v>
      </c>
      <c r="E129" s="69">
        <f>E130+E139+E152+E160</f>
        <v>17462.47</v>
      </c>
      <c r="F129" s="69">
        <f>F130+F139+F152+F160</f>
        <v>3087.21</v>
      </c>
      <c r="G129" s="69">
        <f>G130+G139+G152+G160</f>
        <v>16653.62</v>
      </c>
      <c r="H129" s="69">
        <f>H130+H139+H152+H160</f>
        <v>16654</v>
      </c>
      <c r="I129" s="69">
        <f>I130+I139+I152+I160</f>
        <v>16654</v>
      </c>
    </row>
    <row r="130" spans="1:9" ht="15" customHeight="1" x14ac:dyDescent="0.25">
      <c r="A130" s="208" t="s">
        <v>127</v>
      </c>
      <c r="B130" s="209"/>
      <c r="C130" s="210"/>
      <c r="D130" s="73" t="s">
        <v>126</v>
      </c>
      <c r="E130" s="74">
        <f>E131</f>
        <v>916.45</v>
      </c>
      <c r="F130" s="74">
        <f>SUM(F134:F138)</f>
        <v>663.62</v>
      </c>
      <c r="G130" s="74">
        <f>SUM(G134:G138)</f>
        <v>663.62</v>
      </c>
      <c r="H130" s="74">
        <v>664</v>
      </c>
      <c r="I130" s="74">
        <v>664</v>
      </c>
    </row>
    <row r="131" spans="1:9" s="72" customFormat="1" x14ac:dyDescent="0.25">
      <c r="A131" s="133">
        <v>3</v>
      </c>
      <c r="B131" s="134"/>
      <c r="C131" s="135"/>
      <c r="D131" s="61" t="s">
        <v>24</v>
      </c>
      <c r="E131" s="64">
        <f>E132</f>
        <v>916.45</v>
      </c>
      <c r="F131" s="64">
        <f>F132+F136</f>
        <v>664</v>
      </c>
      <c r="G131" s="64">
        <f>G132</f>
        <v>663.62</v>
      </c>
      <c r="H131" s="64">
        <v>664</v>
      </c>
      <c r="I131" s="64">
        <v>664</v>
      </c>
    </row>
    <row r="132" spans="1:9" s="72" customFormat="1" x14ac:dyDescent="0.25">
      <c r="A132" s="133">
        <v>32</v>
      </c>
      <c r="B132" s="134"/>
      <c r="C132" s="135"/>
      <c r="D132" s="61" t="s">
        <v>35</v>
      </c>
      <c r="E132" s="64">
        <f>E133+E136</f>
        <v>916.45</v>
      </c>
      <c r="F132" s="64">
        <v>664</v>
      </c>
      <c r="G132" s="64">
        <f>G133</f>
        <v>663.62</v>
      </c>
      <c r="H132" s="64">
        <v>664</v>
      </c>
      <c r="I132" s="64">
        <v>664</v>
      </c>
    </row>
    <row r="133" spans="1:9" s="72" customFormat="1" x14ac:dyDescent="0.25">
      <c r="A133" s="133">
        <v>322</v>
      </c>
      <c r="B133" s="134"/>
      <c r="C133" s="135"/>
      <c r="D133" s="61" t="s">
        <v>150</v>
      </c>
      <c r="E133" s="64">
        <f>E134+E135</f>
        <v>396.18</v>
      </c>
      <c r="F133" s="64">
        <v>0</v>
      </c>
      <c r="G133" s="64">
        <f>G134+G135</f>
        <v>663.62</v>
      </c>
      <c r="H133" s="64">
        <v>664</v>
      </c>
      <c r="I133" s="64">
        <v>664</v>
      </c>
    </row>
    <row r="134" spans="1:9" x14ac:dyDescent="0.25">
      <c r="A134" s="205">
        <v>3221</v>
      </c>
      <c r="B134" s="261"/>
      <c r="C134" s="262"/>
      <c r="D134" s="75" t="s">
        <v>61</v>
      </c>
      <c r="E134" s="62">
        <v>396.18</v>
      </c>
      <c r="F134" s="63">
        <v>663.62</v>
      </c>
      <c r="G134" s="63">
        <v>663.62</v>
      </c>
      <c r="H134" s="63">
        <v>663.62</v>
      </c>
      <c r="I134" s="63">
        <v>663.62</v>
      </c>
    </row>
    <row r="135" spans="1:9" x14ac:dyDescent="0.25">
      <c r="A135" s="205">
        <v>3223</v>
      </c>
      <c r="B135" s="206"/>
      <c r="C135" s="207"/>
      <c r="D135" s="75" t="s">
        <v>62</v>
      </c>
      <c r="E135" s="62">
        <v>0</v>
      </c>
      <c r="F135" s="63">
        <v>0</v>
      </c>
      <c r="G135" s="63">
        <v>0</v>
      </c>
      <c r="H135" s="63">
        <v>0</v>
      </c>
      <c r="I135" s="63">
        <v>0</v>
      </c>
    </row>
    <row r="136" spans="1:9" s="84" customFormat="1" x14ac:dyDescent="0.25">
      <c r="A136" s="133">
        <v>323</v>
      </c>
      <c r="B136" s="134"/>
      <c r="C136" s="135"/>
      <c r="D136" s="61" t="s">
        <v>151</v>
      </c>
      <c r="E136" s="64">
        <f>E137+E138</f>
        <v>520.27</v>
      </c>
      <c r="F136" s="83">
        <v>0</v>
      </c>
      <c r="G136" s="83">
        <f>G137+G138</f>
        <v>0</v>
      </c>
      <c r="H136" s="83">
        <v>0</v>
      </c>
      <c r="I136" s="96">
        <v>0</v>
      </c>
    </row>
    <row r="137" spans="1:9" x14ac:dyDescent="0.25">
      <c r="A137" s="205">
        <v>3234</v>
      </c>
      <c r="B137" s="206"/>
      <c r="C137" s="207"/>
      <c r="D137" s="75" t="s">
        <v>65</v>
      </c>
      <c r="E137" s="62">
        <v>520.27</v>
      </c>
      <c r="F137" s="63">
        <v>0</v>
      </c>
      <c r="G137" s="63">
        <v>0</v>
      </c>
      <c r="H137" s="63">
        <v>0</v>
      </c>
      <c r="I137" s="93">
        <v>0</v>
      </c>
    </row>
    <row r="138" spans="1:9" x14ac:dyDescent="0.25">
      <c r="A138" s="205">
        <v>3239</v>
      </c>
      <c r="B138" s="206"/>
      <c r="C138" s="207"/>
      <c r="D138" s="75" t="s">
        <v>68</v>
      </c>
      <c r="E138" s="62">
        <v>0</v>
      </c>
      <c r="F138" s="63">
        <v>0</v>
      </c>
      <c r="G138" s="63">
        <v>0</v>
      </c>
      <c r="H138" s="63">
        <v>0</v>
      </c>
      <c r="I138" s="93">
        <v>0</v>
      </c>
    </row>
    <row r="139" spans="1:9" x14ac:dyDescent="0.25">
      <c r="A139" s="208" t="s">
        <v>128</v>
      </c>
      <c r="B139" s="209"/>
      <c r="C139" s="210"/>
      <c r="D139" s="73" t="s">
        <v>129</v>
      </c>
      <c r="E139" s="74">
        <f>E140+E148</f>
        <v>12154.630000000001</v>
      </c>
      <c r="F139" s="74">
        <f>F140+F148</f>
        <v>1759.98</v>
      </c>
      <c r="G139" s="100">
        <v>3930</v>
      </c>
      <c r="H139" s="100">
        <f>H140</f>
        <v>3930</v>
      </c>
      <c r="I139" s="100">
        <f>I142</f>
        <v>3930</v>
      </c>
    </row>
    <row r="140" spans="1:9" s="72" customFormat="1" x14ac:dyDescent="0.25">
      <c r="A140" s="133">
        <v>3</v>
      </c>
      <c r="B140" s="134"/>
      <c r="C140" s="135"/>
      <c r="D140" s="61" t="s">
        <v>24</v>
      </c>
      <c r="E140" s="64">
        <f>E141</f>
        <v>2637.87</v>
      </c>
      <c r="F140" s="64">
        <f>F141</f>
        <v>1459.96</v>
      </c>
      <c r="G140" s="83">
        <f>G142</f>
        <v>3930</v>
      </c>
      <c r="H140" s="83">
        <f>H142</f>
        <v>3930</v>
      </c>
      <c r="I140" s="83">
        <f>I142</f>
        <v>3930</v>
      </c>
    </row>
    <row r="141" spans="1:9" s="72" customFormat="1" x14ac:dyDescent="0.25">
      <c r="A141" s="133">
        <v>32</v>
      </c>
      <c r="B141" s="134"/>
      <c r="C141" s="135"/>
      <c r="D141" s="61" t="s">
        <v>35</v>
      </c>
      <c r="E141" s="64">
        <f>E142+E146</f>
        <v>2637.87</v>
      </c>
      <c r="F141" s="64">
        <f>F142+F146</f>
        <v>1459.96</v>
      </c>
      <c r="G141" s="83">
        <f>G142</f>
        <v>3930</v>
      </c>
      <c r="H141" s="83">
        <f>H142</f>
        <v>3930</v>
      </c>
      <c r="I141" s="83">
        <f>I142</f>
        <v>3930</v>
      </c>
    </row>
    <row r="142" spans="1:9" s="72" customFormat="1" x14ac:dyDescent="0.25">
      <c r="A142" s="133">
        <v>323</v>
      </c>
      <c r="B142" s="134"/>
      <c r="C142" s="135"/>
      <c r="D142" s="61" t="s">
        <v>151</v>
      </c>
      <c r="E142" s="64">
        <f>E143+E145</f>
        <v>1788.44</v>
      </c>
      <c r="F142" s="64">
        <f>F143+F145</f>
        <v>530.9</v>
      </c>
      <c r="G142" s="83">
        <f>G143+G144+G145</f>
        <v>3930</v>
      </c>
      <c r="H142" s="83">
        <f>H143+H144+H145</f>
        <v>3930</v>
      </c>
      <c r="I142" s="83">
        <f>I143+I144+I145</f>
        <v>3930</v>
      </c>
    </row>
    <row r="143" spans="1:9" x14ac:dyDescent="0.25">
      <c r="A143" s="205">
        <v>3231</v>
      </c>
      <c r="B143" s="206"/>
      <c r="C143" s="207"/>
      <c r="D143" s="75" t="s">
        <v>64</v>
      </c>
      <c r="E143" s="62">
        <v>0</v>
      </c>
      <c r="F143" s="63">
        <v>0</v>
      </c>
      <c r="G143" s="63">
        <v>2600</v>
      </c>
      <c r="H143" s="63">
        <v>2600</v>
      </c>
      <c r="I143" s="93">
        <v>2600</v>
      </c>
    </row>
    <row r="144" spans="1:9" x14ac:dyDescent="0.25">
      <c r="A144" s="136">
        <v>3234</v>
      </c>
      <c r="B144" s="137"/>
      <c r="C144" s="138"/>
      <c r="D144" s="75" t="s">
        <v>65</v>
      </c>
      <c r="E144" s="62">
        <v>0</v>
      </c>
      <c r="F144" s="63">
        <v>0</v>
      </c>
      <c r="G144" s="63">
        <v>530</v>
      </c>
      <c r="H144" s="63">
        <v>530</v>
      </c>
      <c r="I144" s="93">
        <v>530</v>
      </c>
    </row>
    <row r="145" spans="1:9" x14ac:dyDescent="0.25">
      <c r="A145" s="205">
        <v>3239</v>
      </c>
      <c r="B145" s="206"/>
      <c r="C145" s="207"/>
      <c r="D145" s="75" t="s">
        <v>68</v>
      </c>
      <c r="E145" s="62">
        <v>1788.44</v>
      </c>
      <c r="F145" s="63">
        <v>530.9</v>
      </c>
      <c r="G145" s="63">
        <v>800</v>
      </c>
      <c r="H145" s="63">
        <v>800</v>
      </c>
      <c r="I145" s="93">
        <v>800</v>
      </c>
    </row>
    <row r="146" spans="1:9" s="84" customFormat="1" x14ac:dyDescent="0.25">
      <c r="A146" s="133">
        <v>329</v>
      </c>
      <c r="B146" s="134"/>
      <c r="C146" s="135"/>
      <c r="D146" s="61" t="s">
        <v>73</v>
      </c>
      <c r="E146" s="64">
        <f>E147</f>
        <v>849.43</v>
      </c>
      <c r="F146" s="83">
        <f>F147</f>
        <v>929.06</v>
      </c>
      <c r="G146" s="83">
        <f>G147</f>
        <v>930</v>
      </c>
      <c r="H146" s="83">
        <v>930</v>
      </c>
      <c r="I146" s="96">
        <v>930</v>
      </c>
    </row>
    <row r="147" spans="1:9" ht="14.25" customHeight="1" x14ac:dyDescent="0.25">
      <c r="A147" s="136">
        <v>3292</v>
      </c>
      <c r="B147" s="137"/>
      <c r="C147" s="138"/>
      <c r="D147" s="75" t="s">
        <v>69</v>
      </c>
      <c r="E147" s="62">
        <v>849.43</v>
      </c>
      <c r="F147" s="63">
        <v>929.06</v>
      </c>
      <c r="G147" s="63">
        <v>930</v>
      </c>
      <c r="H147" s="63">
        <v>930</v>
      </c>
      <c r="I147" s="93">
        <v>930</v>
      </c>
    </row>
    <row r="148" spans="1:9" s="84" customFormat="1" ht="14.25" customHeight="1" x14ac:dyDescent="0.25">
      <c r="A148" s="133">
        <v>4</v>
      </c>
      <c r="B148" s="134"/>
      <c r="C148" s="135"/>
      <c r="D148" s="61" t="s">
        <v>26</v>
      </c>
      <c r="E148" s="64">
        <f t="shared" ref="E148:F150" si="23">E149</f>
        <v>9516.76</v>
      </c>
      <c r="F148" s="83">
        <f t="shared" si="23"/>
        <v>300.02</v>
      </c>
      <c r="G148" s="83">
        <v>0</v>
      </c>
      <c r="H148" s="83">
        <v>0</v>
      </c>
      <c r="I148" s="96">
        <v>0</v>
      </c>
    </row>
    <row r="149" spans="1:9" s="84" customFormat="1" ht="14.25" customHeight="1" x14ac:dyDescent="0.25">
      <c r="A149" s="133">
        <v>42</v>
      </c>
      <c r="B149" s="134"/>
      <c r="C149" s="135"/>
      <c r="D149" s="61" t="s">
        <v>157</v>
      </c>
      <c r="E149" s="64">
        <f t="shared" si="23"/>
        <v>9516.76</v>
      </c>
      <c r="F149" s="83">
        <f t="shared" si="23"/>
        <v>300.02</v>
      </c>
      <c r="G149" s="83">
        <f>G150</f>
        <v>0</v>
      </c>
      <c r="H149" s="83">
        <v>0</v>
      </c>
      <c r="I149" s="96">
        <v>0</v>
      </c>
    </row>
    <row r="150" spans="1:9" s="84" customFormat="1" ht="14.25" customHeight="1" x14ac:dyDescent="0.25">
      <c r="A150" s="133">
        <v>424</v>
      </c>
      <c r="B150" s="134"/>
      <c r="C150" s="135"/>
      <c r="D150" s="61" t="s">
        <v>90</v>
      </c>
      <c r="E150" s="64">
        <f t="shared" si="23"/>
        <v>9516.76</v>
      </c>
      <c r="F150" s="83">
        <f t="shared" si="23"/>
        <v>300.02</v>
      </c>
      <c r="G150" s="83">
        <v>0</v>
      </c>
      <c r="H150" s="83">
        <v>0</v>
      </c>
      <c r="I150" s="96">
        <v>0</v>
      </c>
    </row>
    <row r="151" spans="1:9" x14ac:dyDescent="0.25">
      <c r="A151" s="205">
        <v>4241</v>
      </c>
      <c r="B151" s="214"/>
      <c r="C151" s="215"/>
      <c r="D151" s="75" t="s">
        <v>90</v>
      </c>
      <c r="E151" s="62">
        <v>9516.76</v>
      </c>
      <c r="F151" s="63">
        <v>300.02</v>
      </c>
      <c r="G151" s="63">
        <f>G148</f>
        <v>0</v>
      </c>
      <c r="H151" s="63">
        <v>0</v>
      </c>
      <c r="I151" s="93">
        <v>0</v>
      </c>
    </row>
    <row r="152" spans="1:9" s="101" customFormat="1" x14ac:dyDescent="0.25">
      <c r="A152" s="208" t="s">
        <v>133</v>
      </c>
      <c r="B152" s="209"/>
      <c r="C152" s="210"/>
      <c r="D152" s="73" t="s">
        <v>132</v>
      </c>
      <c r="E152" s="74">
        <f>E153+E154+E155+E156</f>
        <v>0</v>
      </c>
      <c r="F152" s="74">
        <f>F153+F154+F155+F156</f>
        <v>0</v>
      </c>
      <c r="G152" s="100">
        <f>G153</f>
        <v>11400</v>
      </c>
      <c r="H152" s="100">
        <f>H153</f>
        <v>11400</v>
      </c>
      <c r="I152" s="100">
        <f>I153</f>
        <v>11400</v>
      </c>
    </row>
    <row r="153" spans="1:9" s="84" customFormat="1" x14ac:dyDescent="0.25">
      <c r="A153" s="211">
        <v>3</v>
      </c>
      <c r="B153" s="217"/>
      <c r="C153" s="218"/>
      <c r="D153" s="61" t="s">
        <v>24</v>
      </c>
      <c r="E153" s="64">
        <v>0</v>
      </c>
      <c r="F153" s="83">
        <v>0</v>
      </c>
      <c r="G153" s="83">
        <f>G154+G157</f>
        <v>11400</v>
      </c>
      <c r="H153" s="83">
        <f>H154+H157</f>
        <v>11400</v>
      </c>
      <c r="I153" s="83">
        <f>I154+I157</f>
        <v>11400</v>
      </c>
    </row>
    <row r="154" spans="1:9" s="84" customFormat="1" x14ac:dyDescent="0.25">
      <c r="A154" s="211">
        <v>32</v>
      </c>
      <c r="B154" s="217"/>
      <c r="C154" s="218"/>
      <c r="D154" s="61" t="s">
        <v>35</v>
      </c>
      <c r="E154" s="64"/>
      <c r="F154" s="83">
        <v>0</v>
      </c>
      <c r="G154" s="83">
        <f>G156</f>
        <v>6600</v>
      </c>
      <c r="H154" s="83">
        <f>6600</f>
        <v>6600</v>
      </c>
      <c r="I154" s="83">
        <f>I155</f>
        <v>6600</v>
      </c>
    </row>
    <row r="155" spans="1:9" s="84" customFormat="1" x14ac:dyDescent="0.25">
      <c r="A155" s="211">
        <v>322</v>
      </c>
      <c r="B155" s="212"/>
      <c r="C155" s="213"/>
      <c r="D155" s="61" t="s">
        <v>150</v>
      </c>
      <c r="E155" s="64"/>
      <c r="F155" s="83">
        <v>0</v>
      </c>
      <c r="G155" s="83">
        <f>G156</f>
        <v>6600</v>
      </c>
      <c r="H155" s="83">
        <f>H156</f>
        <v>6600</v>
      </c>
      <c r="I155" s="83">
        <f>I156</f>
        <v>6600</v>
      </c>
    </row>
    <row r="156" spans="1:9" x14ac:dyDescent="0.25">
      <c r="A156" s="205">
        <v>3222</v>
      </c>
      <c r="B156" s="206"/>
      <c r="C156" s="207"/>
      <c r="D156" s="75" t="s">
        <v>141</v>
      </c>
      <c r="E156" s="62"/>
      <c r="F156" s="63">
        <v>0</v>
      </c>
      <c r="G156" s="63">
        <v>6600</v>
      </c>
      <c r="H156" s="63">
        <v>6600</v>
      </c>
      <c r="I156" s="93">
        <v>6600</v>
      </c>
    </row>
    <row r="157" spans="1:9" s="72" customFormat="1" x14ac:dyDescent="0.25">
      <c r="A157" s="139">
        <v>37</v>
      </c>
      <c r="B157" s="140"/>
      <c r="C157" s="141"/>
      <c r="D157" s="102" t="s">
        <v>110</v>
      </c>
      <c r="E157" s="103">
        <f>E158</f>
        <v>0</v>
      </c>
      <c r="F157" s="103">
        <v>0</v>
      </c>
      <c r="G157" s="104">
        <f t="shared" ref="G157:I158" si="24">G158</f>
        <v>4800</v>
      </c>
      <c r="H157" s="104">
        <f t="shared" si="24"/>
        <v>4800</v>
      </c>
      <c r="I157" s="104">
        <f t="shared" si="24"/>
        <v>4800</v>
      </c>
    </row>
    <row r="158" spans="1:9" s="72" customFormat="1" x14ac:dyDescent="0.25">
      <c r="A158" s="139">
        <v>372</v>
      </c>
      <c r="B158" s="140"/>
      <c r="C158" s="141"/>
      <c r="D158" s="102" t="s">
        <v>159</v>
      </c>
      <c r="E158" s="103">
        <f>E159</f>
        <v>0</v>
      </c>
      <c r="F158" s="103">
        <v>0</v>
      </c>
      <c r="G158" s="104">
        <f t="shared" si="24"/>
        <v>4800</v>
      </c>
      <c r="H158" s="104">
        <f t="shared" si="24"/>
        <v>4800</v>
      </c>
      <c r="I158" s="104">
        <f t="shared" si="24"/>
        <v>4800</v>
      </c>
    </row>
    <row r="159" spans="1:9" ht="15" customHeight="1" x14ac:dyDescent="0.25">
      <c r="A159" s="216">
        <v>3722</v>
      </c>
      <c r="B159" s="216"/>
      <c r="C159" s="216"/>
      <c r="D159" s="105" t="s">
        <v>110</v>
      </c>
      <c r="E159" s="106"/>
      <c r="F159" s="103">
        <v>0</v>
      </c>
      <c r="G159" s="106">
        <v>4800</v>
      </c>
      <c r="H159" s="106">
        <v>4800</v>
      </c>
      <c r="I159" s="106">
        <v>4800</v>
      </c>
    </row>
    <row r="160" spans="1:9" s="84" customFormat="1" ht="15" customHeight="1" x14ac:dyDescent="0.25">
      <c r="A160" s="208" t="s">
        <v>134</v>
      </c>
      <c r="B160" s="209"/>
      <c r="C160" s="210"/>
      <c r="D160" s="92" t="s">
        <v>135</v>
      </c>
      <c r="E160" s="74">
        <f>E161+E168</f>
        <v>4391.3899999999994</v>
      </c>
      <c r="F160" s="74">
        <f>F164+F166+F167+F171</f>
        <v>663.61</v>
      </c>
      <c r="G160" s="100">
        <v>660</v>
      </c>
      <c r="H160" s="100">
        <v>660</v>
      </c>
      <c r="I160" s="100">
        <v>660</v>
      </c>
    </row>
    <row r="161" spans="1:9" s="147" customFormat="1" x14ac:dyDescent="0.25">
      <c r="A161" s="133">
        <v>3</v>
      </c>
      <c r="B161" s="134"/>
      <c r="C161" s="135"/>
      <c r="D161" s="61" t="s">
        <v>24</v>
      </c>
      <c r="E161" s="64">
        <f>E162</f>
        <v>3907.62</v>
      </c>
      <c r="F161" s="64">
        <f>F162+F168</f>
        <v>663.61</v>
      </c>
      <c r="G161" s="83">
        <v>660</v>
      </c>
      <c r="H161" s="83">
        <v>660</v>
      </c>
      <c r="I161" s="83">
        <v>660</v>
      </c>
    </row>
    <row r="162" spans="1:9" s="147" customFormat="1" x14ac:dyDescent="0.25">
      <c r="A162" s="133">
        <v>32</v>
      </c>
      <c r="B162" s="134"/>
      <c r="C162" s="135"/>
      <c r="D162" s="61" t="s">
        <v>35</v>
      </c>
      <c r="E162" s="64">
        <f>E163</f>
        <v>3907.62</v>
      </c>
      <c r="F162" s="64">
        <f>F163+F165</f>
        <v>179.84</v>
      </c>
      <c r="G162" s="83">
        <f>G163+G165</f>
        <v>660</v>
      </c>
      <c r="H162" s="83">
        <v>660</v>
      </c>
      <c r="I162" s="83">
        <v>660</v>
      </c>
    </row>
    <row r="163" spans="1:9" s="147" customFormat="1" x14ac:dyDescent="0.25">
      <c r="A163" s="133">
        <v>323</v>
      </c>
      <c r="B163" s="134"/>
      <c r="C163" s="135"/>
      <c r="D163" s="61" t="s">
        <v>151</v>
      </c>
      <c r="E163" s="64">
        <f>E164</f>
        <v>3907.62</v>
      </c>
      <c r="F163" s="64">
        <f>F164</f>
        <v>0</v>
      </c>
      <c r="G163" s="83">
        <f>G164</f>
        <v>330</v>
      </c>
      <c r="H163" s="83">
        <v>330</v>
      </c>
      <c r="I163" s="83">
        <v>330</v>
      </c>
    </row>
    <row r="164" spans="1:9" x14ac:dyDescent="0.25">
      <c r="A164" s="205">
        <v>3239</v>
      </c>
      <c r="B164" s="206"/>
      <c r="C164" s="207"/>
      <c r="D164" s="75" t="s">
        <v>68</v>
      </c>
      <c r="E164" s="62">
        <v>3907.62</v>
      </c>
      <c r="F164" s="63">
        <v>0</v>
      </c>
      <c r="G164" s="63">
        <v>330</v>
      </c>
      <c r="H164" s="63">
        <v>330</v>
      </c>
      <c r="I164" s="93">
        <v>330</v>
      </c>
    </row>
    <row r="165" spans="1:9" s="84" customFormat="1" x14ac:dyDescent="0.25">
      <c r="A165" s="133">
        <v>329</v>
      </c>
      <c r="B165" s="134"/>
      <c r="C165" s="135"/>
      <c r="D165" s="61" t="s">
        <v>73</v>
      </c>
      <c r="E165" s="64">
        <f>E166+E167</f>
        <v>0</v>
      </c>
      <c r="F165" s="83">
        <f>F166+F167</f>
        <v>179.84</v>
      </c>
      <c r="G165" s="83">
        <f>G166+G167</f>
        <v>330</v>
      </c>
      <c r="H165" s="83">
        <f>H167</f>
        <v>330</v>
      </c>
      <c r="I165" s="96">
        <f>I167</f>
        <v>330</v>
      </c>
    </row>
    <row r="166" spans="1:9" s="98" customFormat="1" x14ac:dyDescent="0.25">
      <c r="A166" s="205">
        <v>3293</v>
      </c>
      <c r="B166" s="206"/>
      <c r="C166" s="207"/>
      <c r="D166" s="75" t="s">
        <v>70</v>
      </c>
      <c r="E166" s="62">
        <v>0</v>
      </c>
      <c r="F166" s="63">
        <v>0</v>
      </c>
      <c r="G166" s="63">
        <v>0</v>
      </c>
      <c r="H166" s="63">
        <v>0</v>
      </c>
      <c r="I166" s="93">
        <v>0</v>
      </c>
    </row>
    <row r="167" spans="1:9" x14ac:dyDescent="0.25">
      <c r="A167" s="205">
        <v>3299</v>
      </c>
      <c r="B167" s="206"/>
      <c r="C167" s="207"/>
      <c r="D167" s="75" t="s">
        <v>73</v>
      </c>
      <c r="E167" s="62">
        <v>0</v>
      </c>
      <c r="F167" s="63">
        <v>179.84</v>
      </c>
      <c r="G167" s="63">
        <v>330</v>
      </c>
      <c r="H167" s="63">
        <v>330</v>
      </c>
      <c r="I167" s="93">
        <v>330</v>
      </c>
    </row>
    <row r="168" spans="1:9" s="84" customFormat="1" x14ac:dyDescent="0.25">
      <c r="A168" s="133">
        <v>4</v>
      </c>
      <c r="B168" s="134"/>
      <c r="C168" s="135"/>
      <c r="D168" s="61" t="s">
        <v>26</v>
      </c>
      <c r="E168" s="64">
        <f t="shared" ref="E168:F170" si="25">E169</f>
        <v>483.77</v>
      </c>
      <c r="F168" s="64">
        <f t="shared" si="25"/>
        <v>483.77</v>
      </c>
      <c r="G168" s="64">
        <f>G171</f>
        <v>0</v>
      </c>
      <c r="H168" s="64">
        <v>0</v>
      </c>
      <c r="I168" s="97">
        <v>0</v>
      </c>
    </row>
    <row r="169" spans="1:9" s="84" customFormat="1" x14ac:dyDescent="0.25">
      <c r="A169" s="133">
        <v>42</v>
      </c>
      <c r="B169" s="134"/>
      <c r="C169" s="135"/>
      <c r="D169" s="61" t="s">
        <v>157</v>
      </c>
      <c r="E169" s="64">
        <f t="shared" si="25"/>
        <v>483.77</v>
      </c>
      <c r="F169" s="64">
        <f t="shared" si="25"/>
        <v>483.77</v>
      </c>
      <c r="G169" s="64">
        <f>G171</f>
        <v>0</v>
      </c>
      <c r="H169" s="64">
        <v>0</v>
      </c>
      <c r="I169" s="97">
        <v>0</v>
      </c>
    </row>
    <row r="170" spans="1:9" s="84" customFormat="1" x14ac:dyDescent="0.25">
      <c r="A170" s="133">
        <v>422</v>
      </c>
      <c r="B170" s="134"/>
      <c r="C170" s="135"/>
      <c r="D170" s="61" t="s">
        <v>158</v>
      </c>
      <c r="E170" s="64">
        <f t="shared" si="25"/>
        <v>483.77</v>
      </c>
      <c r="F170" s="64">
        <f t="shared" si="25"/>
        <v>483.77</v>
      </c>
      <c r="G170" s="64">
        <f>G171</f>
        <v>0</v>
      </c>
      <c r="H170" s="64">
        <v>0</v>
      </c>
      <c r="I170" s="97">
        <v>0</v>
      </c>
    </row>
    <row r="171" spans="1:9" x14ac:dyDescent="0.25">
      <c r="A171" s="205">
        <v>4226</v>
      </c>
      <c r="B171" s="206"/>
      <c r="C171" s="207"/>
      <c r="D171" s="75" t="s">
        <v>91</v>
      </c>
      <c r="E171" s="62">
        <v>483.77</v>
      </c>
      <c r="F171" s="62">
        <v>483.77</v>
      </c>
      <c r="G171" s="62">
        <v>0</v>
      </c>
      <c r="H171" s="62">
        <v>0</v>
      </c>
      <c r="I171" s="94">
        <v>0</v>
      </c>
    </row>
    <row r="172" spans="1:9" x14ac:dyDescent="0.25">
      <c r="A172" s="219" t="s">
        <v>58</v>
      </c>
      <c r="B172" s="220"/>
      <c r="C172" s="221"/>
      <c r="D172" s="68" t="s">
        <v>84</v>
      </c>
      <c r="E172" s="69">
        <f t="shared" ref="E172:G173" si="26">E173</f>
        <v>741243.08999999985</v>
      </c>
      <c r="F172" s="69">
        <f t="shared" si="26"/>
        <v>716703.16999999993</v>
      </c>
      <c r="G172" s="69">
        <f t="shared" si="26"/>
        <v>769940</v>
      </c>
      <c r="H172" s="69">
        <f>H173</f>
        <v>769940</v>
      </c>
      <c r="I172" s="69">
        <f>I173</f>
        <v>769940</v>
      </c>
    </row>
    <row r="173" spans="1:9" x14ac:dyDescent="0.25">
      <c r="A173" s="208" t="s">
        <v>136</v>
      </c>
      <c r="B173" s="209"/>
      <c r="C173" s="210"/>
      <c r="D173" s="73" t="s">
        <v>137</v>
      </c>
      <c r="E173" s="74">
        <f t="shared" si="26"/>
        <v>741243.08999999985</v>
      </c>
      <c r="F173" s="74">
        <f t="shared" si="26"/>
        <v>716703.16999999993</v>
      </c>
      <c r="G173" s="74">
        <f t="shared" si="26"/>
        <v>769940</v>
      </c>
      <c r="H173" s="74">
        <f>H174</f>
        <v>769940</v>
      </c>
      <c r="I173" s="74">
        <f>I174</f>
        <v>769940</v>
      </c>
    </row>
    <row r="174" spans="1:9" s="72" customFormat="1" x14ac:dyDescent="0.25">
      <c r="A174" s="133">
        <v>3</v>
      </c>
      <c r="B174" s="134"/>
      <c r="C174" s="135"/>
      <c r="D174" s="61" t="s">
        <v>24</v>
      </c>
      <c r="E174" s="64">
        <f>E175+E184</f>
        <v>741243.08999999985</v>
      </c>
      <c r="F174" s="64">
        <f>F175+F184</f>
        <v>716703.16999999993</v>
      </c>
      <c r="G174" s="64">
        <f>G175+G184</f>
        <v>769940</v>
      </c>
      <c r="H174" s="64">
        <f>H175+H184</f>
        <v>769940</v>
      </c>
      <c r="I174" s="64">
        <f>I175+I184</f>
        <v>769940</v>
      </c>
    </row>
    <row r="175" spans="1:9" s="72" customFormat="1" x14ac:dyDescent="0.25">
      <c r="A175" s="133">
        <v>31</v>
      </c>
      <c r="B175" s="134"/>
      <c r="C175" s="135"/>
      <c r="D175" s="61" t="s">
        <v>154</v>
      </c>
      <c r="E175" s="64">
        <f>E176+E180+E182</f>
        <v>705668.59999999986</v>
      </c>
      <c r="F175" s="64">
        <f>F176+F180+F182</f>
        <v>690158.60999999987</v>
      </c>
      <c r="G175" s="64">
        <f>G176+G180+G182</f>
        <v>743440</v>
      </c>
      <c r="H175" s="64">
        <f>H176+H180+H182</f>
        <v>743440</v>
      </c>
      <c r="I175" s="64">
        <v>743440</v>
      </c>
    </row>
    <row r="176" spans="1:9" s="72" customFormat="1" x14ac:dyDescent="0.25">
      <c r="A176" s="133">
        <v>311</v>
      </c>
      <c r="B176" s="134"/>
      <c r="C176" s="135"/>
      <c r="D176" s="61" t="s">
        <v>155</v>
      </c>
      <c r="E176" s="64">
        <f>E177+E178+E179</f>
        <v>582685.11999999988</v>
      </c>
      <c r="F176" s="64">
        <f>F177+F178+F179</f>
        <v>583980.35999999987</v>
      </c>
      <c r="G176" s="64">
        <f>G177+G178+G179</f>
        <v>627900</v>
      </c>
      <c r="H176" s="64">
        <f>H177+H178+H179</f>
        <v>627900</v>
      </c>
      <c r="I176" s="64">
        <f>I177+I178+I179</f>
        <v>627900</v>
      </c>
    </row>
    <row r="177" spans="1:9" x14ac:dyDescent="0.25">
      <c r="A177" s="205">
        <v>3111</v>
      </c>
      <c r="B177" s="206"/>
      <c r="C177" s="207"/>
      <c r="D177" s="75" t="s">
        <v>86</v>
      </c>
      <c r="E177" s="62">
        <v>568615.69999999995</v>
      </c>
      <c r="F177" s="63">
        <v>570708.07999999996</v>
      </c>
      <c r="G177" s="63">
        <v>610500</v>
      </c>
      <c r="H177" s="63">
        <v>610500</v>
      </c>
      <c r="I177" s="93">
        <v>610500</v>
      </c>
    </row>
    <row r="178" spans="1:9" x14ac:dyDescent="0.25">
      <c r="A178" s="136">
        <v>3113</v>
      </c>
      <c r="B178" s="137"/>
      <c r="C178" s="138"/>
      <c r="D178" s="75" t="s">
        <v>138</v>
      </c>
      <c r="E178" s="62">
        <v>2310.44</v>
      </c>
      <c r="F178" s="63">
        <v>2654.46</v>
      </c>
      <c r="G178" s="63">
        <v>5400</v>
      </c>
      <c r="H178" s="63">
        <v>5400</v>
      </c>
      <c r="I178" s="93">
        <v>5400</v>
      </c>
    </row>
    <row r="179" spans="1:9" x14ac:dyDescent="0.25">
      <c r="A179" s="205">
        <v>3114</v>
      </c>
      <c r="B179" s="206"/>
      <c r="C179" s="207"/>
      <c r="D179" s="75" t="s">
        <v>139</v>
      </c>
      <c r="E179" s="62">
        <v>11758.98</v>
      </c>
      <c r="F179" s="63">
        <v>10617.82</v>
      </c>
      <c r="G179" s="63">
        <v>12000</v>
      </c>
      <c r="H179" s="63">
        <v>12000</v>
      </c>
      <c r="I179" s="93">
        <v>12000</v>
      </c>
    </row>
    <row r="180" spans="1:9" s="84" customFormat="1" x14ac:dyDescent="0.25">
      <c r="A180" s="133">
        <v>312</v>
      </c>
      <c r="B180" s="134"/>
      <c r="C180" s="135"/>
      <c r="D180" s="61" t="s">
        <v>87</v>
      </c>
      <c r="E180" s="64">
        <f>E181</f>
        <v>26661.360000000001</v>
      </c>
      <c r="F180" s="83">
        <f>F181</f>
        <v>13272.28</v>
      </c>
      <c r="G180" s="83">
        <f>G181</f>
        <v>16000</v>
      </c>
      <c r="H180" s="83">
        <f>H181</f>
        <v>16000</v>
      </c>
      <c r="I180" s="96">
        <f>I181</f>
        <v>16000</v>
      </c>
    </row>
    <row r="181" spans="1:9" x14ac:dyDescent="0.25">
      <c r="A181" s="205">
        <v>3121</v>
      </c>
      <c r="B181" s="206"/>
      <c r="C181" s="207"/>
      <c r="D181" s="75" t="s">
        <v>87</v>
      </c>
      <c r="E181" s="62">
        <v>26661.360000000001</v>
      </c>
      <c r="F181" s="63">
        <v>13272.28</v>
      </c>
      <c r="G181" s="63">
        <v>16000</v>
      </c>
      <c r="H181" s="63">
        <v>16000</v>
      </c>
      <c r="I181" s="93">
        <v>16000</v>
      </c>
    </row>
    <row r="182" spans="1:9" s="84" customFormat="1" x14ac:dyDescent="0.25">
      <c r="A182" s="133">
        <v>313</v>
      </c>
      <c r="B182" s="134"/>
      <c r="C182" s="135"/>
      <c r="D182" s="61" t="s">
        <v>156</v>
      </c>
      <c r="E182" s="64">
        <f>E183</f>
        <v>96322.12</v>
      </c>
      <c r="F182" s="83">
        <f>F183</f>
        <v>92905.97</v>
      </c>
      <c r="G182" s="83">
        <f>G183</f>
        <v>99540</v>
      </c>
      <c r="H182" s="83">
        <f>H183</f>
        <v>99540</v>
      </c>
      <c r="I182" s="96">
        <f>I183</f>
        <v>99540</v>
      </c>
    </row>
    <row r="183" spans="1:9" x14ac:dyDescent="0.25">
      <c r="A183" s="205">
        <v>3132</v>
      </c>
      <c r="B183" s="206"/>
      <c r="C183" s="207"/>
      <c r="D183" s="75" t="s">
        <v>88</v>
      </c>
      <c r="E183" s="62">
        <v>96322.12</v>
      </c>
      <c r="F183" s="63">
        <v>92905.97</v>
      </c>
      <c r="G183" s="63">
        <v>99540</v>
      </c>
      <c r="H183" s="63">
        <v>99540</v>
      </c>
      <c r="I183" s="93">
        <v>99540</v>
      </c>
    </row>
    <row r="184" spans="1:9" s="84" customFormat="1" x14ac:dyDescent="0.25">
      <c r="A184" s="133">
        <v>32</v>
      </c>
      <c r="B184" s="134"/>
      <c r="C184" s="135"/>
      <c r="D184" s="61" t="s">
        <v>35</v>
      </c>
      <c r="E184" s="64">
        <f>E185+E187</f>
        <v>35574.49</v>
      </c>
      <c r="F184" s="83">
        <f>F185+F187</f>
        <v>26544.560000000001</v>
      </c>
      <c r="G184" s="83">
        <f t="shared" ref="G184:I185" si="27">G185</f>
        <v>26500</v>
      </c>
      <c r="H184" s="83">
        <f t="shared" si="27"/>
        <v>26500</v>
      </c>
      <c r="I184" s="96">
        <f t="shared" si="27"/>
        <v>26500</v>
      </c>
    </row>
    <row r="185" spans="1:9" s="84" customFormat="1" x14ac:dyDescent="0.25">
      <c r="A185" s="133">
        <v>321</v>
      </c>
      <c r="B185" s="134"/>
      <c r="C185" s="135"/>
      <c r="D185" s="61" t="s">
        <v>148</v>
      </c>
      <c r="E185" s="64">
        <f>E186</f>
        <v>31040.55</v>
      </c>
      <c r="F185" s="83">
        <f>F186</f>
        <v>26544.560000000001</v>
      </c>
      <c r="G185" s="83">
        <f t="shared" si="27"/>
        <v>26500</v>
      </c>
      <c r="H185" s="83">
        <f t="shared" si="27"/>
        <v>26500</v>
      </c>
      <c r="I185" s="96">
        <f t="shared" si="27"/>
        <v>26500</v>
      </c>
    </row>
    <row r="186" spans="1:9" ht="25.5" x14ac:dyDescent="0.25">
      <c r="A186" s="205">
        <v>3212</v>
      </c>
      <c r="B186" s="206"/>
      <c r="C186" s="207"/>
      <c r="D186" s="75" t="s">
        <v>59</v>
      </c>
      <c r="E186" s="62">
        <v>31040.55</v>
      </c>
      <c r="F186" s="63">
        <v>26544.560000000001</v>
      </c>
      <c r="G186" s="63">
        <f>26500</f>
        <v>26500</v>
      </c>
      <c r="H186" s="63">
        <v>26500</v>
      </c>
      <c r="I186" s="93">
        <v>26500</v>
      </c>
    </row>
    <row r="187" spans="1:9" s="84" customFormat="1" x14ac:dyDescent="0.25">
      <c r="A187" s="211">
        <v>329</v>
      </c>
      <c r="B187" s="229"/>
      <c r="C187" s="230"/>
      <c r="D187" s="61" t="s">
        <v>73</v>
      </c>
      <c r="E187" s="64">
        <f>E188</f>
        <v>4533.9399999999996</v>
      </c>
      <c r="F187" s="83">
        <v>0</v>
      </c>
      <c r="G187" s="83">
        <f>G188</f>
        <v>0</v>
      </c>
      <c r="H187" s="83">
        <v>0</v>
      </c>
      <c r="I187" s="83">
        <v>0</v>
      </c>
    </row>
    <row r="188" spans="1:9" x14ac:dyDescent="0.25">
      <c r="A188" s="205">
        <v>3295</v>
      </c>
      <c r="B188" s="206"/>
      <c r="C188" s="207"/>
      <c r="D188" s="75" t="s">
        <v>72</v>
      </c>
      <c r="E188" s="62">
        <v>4533.9399999999996</v>
      </c>
      <c r="F188" s="63">
        <f>F187</f>
        <v>0</v>
      </c>
      <c r="G188" s="63">
        <v>0</v>
      </c>
      <c r="H188" s="63">
        <v>0</v>
      </c>
      <c r="I188" s="93">
        <v>0</v>
      </c>
    </row>
    <row r="189" spans="1:9" x14ac:dyDescent="0.25">
      <c r="A189" s="224" t="s">
        <v>89</v>
      </c>
      <c r="B189" s="225"/>
      <c r="C189" s="226"/>
      <c r="D189" s="70" t="s">
        <v>140</v>
      </c>
      <c r="E189" s="91">
        <f>E190</f>
        <v>28515.37</v>
      </c>
      <c r="F189" s="91">
        <f t="shared" ref="F189:I189" si="28">F190</f>
        <v>24784.52</v>
      </c>
      <c r="G189" s="91">
        <f t="shared" si="28"/>
        <v>33662</v>
      </c>
      <c r="H189" s="91">
        <f t="shared" si="28"/>
        <v>33662</v>
      </c>
      <c r="I189" s="91">
        <f t="shared" si="28"/>
        <v>33662</v>
      </c>
    </row>
    <row r="190" spans="1:9" x14ac:dyDescent="0.25">
      <c r="A190" s="208" t="s">
        <v>128</v>
      </c>
      <c r="B190" s="227"/>
      <c r="C190" s="228"/>
      <c r="D190" s="73" t="s">
        <v>129</v>
      </c>
      <c r="E190" s="74">
        <f>E191</f>
        <v>28515.37</v>
      </c>
      <c r="F190" s="74">
        <f>F194+F195+F196</f>
        <v>24784.52</v>
      </c>
      <c r="G190" s="74">
        <f>G191</f>
        <v>33662</v>
      </c>
      <c r="H190" s="74">
        <f>H191</f>
        <v>33662</v>
      </c>
      <c r="I190" s="74">
        <v>33662</v>
      </c>
    </row>
    <row r="191" spans="1:9" s="72" customFormat="1" x14ac:dyDescent="0.25">
      <c r="A191" s="133">
        <v>3</v>
      </c>
      <c r="B191" s="142"/>
      <c r="C191" s="132"/>
      <c r="D191" s="61" t="s">
        <v>24</v>
      </c>
      <c r="E191" s="64">
        <f>E192</f>
        <v>28515.37</v>
      </c>
      <c r="F191" s="64">
        <v>0</v>
      </c>
      <c r="G191" s="64">
        <f>G192+G198</f>
        <v>33662</v>
      </c>
      <c r="H191" s="64">
        <f>H192+H198</f>
        <v>33662</v>
      </c>
      <c r="I191" s="64">
        <f>I192+I198</f>
        <v>33662</v>
      </c>
    </row>
    <row r="192" spans="1:9" s="72" customFormat="1" x14ac:dyDescent="0.25">
      <c r="A192" s="133">
        <v>32</v>
      </c>
      <c r="B192" s="142"/>
      <c r="C192" s="132"/>
      <c r="D192" s="61" t="s">
        <v>35</v>
      </c>
      <c r="E192" s="64">
        <f>E193+E198</f>
        <v>28515.37</v>
      </c>
      <c r="F192" s="64">
        <v>24785</v>
      </c>
      <c r="G192" s="64">
        <f>G193</f>
        <v>33330</v>
      </c>
      <c r="H192" s="64">
        <v>33330</v>
      </c>
      <c r="I192" s="64">
        <v>33330</v>
      </c>
    </row>
    <row r="193" spans="1:9" s="72" customFormat="1" x14ac:dyDescent="0.25">
      <c r="A193" s="133">
        <v>322</v>
      </c>
      <c r="B193" s="142"/>
      <c r="C193" s="132"/>
      <c r="D193" s="61" t="s">
        <v>150</v>
      </c>
      <c r="E193" s="64">
        <f>E194+E195+E196+E197</f>
        <v>27969.61</v>
      </c>
      <c r="F193" s="64">
        <v>0</v>
      </c>
      <c r="G193" s="64">
        <f>G194+G195+G196+G197</f>
        <v>33330</v>
      </c>
      <c r="H193" s="64">
        <v>33330</v>
      </c>
      <c r="I193" s="64">
        <v>33330</v>
      </c>
    </row>
    <row r="194" spans="1:9" x14ac:dyDescent="0.25">
      <c r="A194" s="205">
        <v>3221</v>
      </c>
      <c r="B194" s="206"/>
      <c r="C194" s="207"/>
      <c r="D194" s="75" t="s">
        <v>61</v>
      </c>
      <c r="E194" s="62">
        <v>274.33999999999997</v>
      </c>
      <c r="F194" s="63">
        <v>0</v>
      </c>
      <c r="G194" s="63">
        <v>0</v>
      </c>
      <c r="H194" s="63">
        <v>0</v>
      </c>
      <c r="I194" s="93">
        <v>0</v>
      </c>
    </row>
    <row r="195" spans="1:9" x14ac:dyDescent="0.25">
      <c r="A195" s="136">
        <v>3222</v>
      </c>
      <c r="B195" s="137"/>
      <c r="C195" s="138"/>
      <c r="D195" s="75" t="s">
        <v>141</v>
      </c>
      <c r="E195" s="62">
        <v>27695.27</v>
      </c>
      <c r="F195" s="63">
        <v>24784.52</v>
      </c>
      <c r="G195" s="63">
        <v>33180</v>
      </c>
      <c r="H195" s="63">
        <v>33180</v>
      </c>
      <c r="I195" s="93">
        <v>33180</v>
      </c>
    </row>
    <row r="196" spans="1:9" x14ac:dyDescent="0.25">
      <c r="A196" s="136">
        <v>3223</v>
      </c>
      <c r="B196" s="137"/>
      <c r="C196" s="138"/>
      <c r="D196" s="75" t="s">
        <v>62</v>
      </c>
      <c r="E196" s="62">
        <v>0</v>
      </c>
      <c r="F196" s="63">
        <v>0</v>
      </c>
      <c r="G196" s="63">
        <v>0</v>
      </c>
      <c r="H196" s="63">
        <v>0</v>
      </c>
      <c r="I196" s="93">
        <v>0</v>
      </c>
    </row>
    <row r="197" spans="1:9" ht="25.5" x14ac:dyDescent="0.25">
      <c r="A197" s="136">
        <v>3224</v>
      </c>
      <c r="B197" s="137"/>
      <c r="C197" s="138"/>
      <c r="D197" s="75" t="s">
        <v>75</v>
      </c>
      <c r="E197" s="62">
        <v>0</v>
      </c>
      <c r="F197" s="62">
        <v>0</v>
      </c>
      <c r="G197" s="62">
        <v>150</v>
      </c>
      <c r="H197" s="62">
        <v>150</v>
      </c>
      <c r="I197" s="94">
        <v>150</v>
      </c>
    </row>
    <row r="198" spans="1:9" s="84" customFormat="1" x14ac:dyDescent="0.25">
      <c r="A198" s="133">
        <v>33</v>
      </c>
      <c r="B198" s="134"/>
      <c r="C198" s="135"/>
      <c r="D198" s="61" t="s">
        <v>151</v>
      </c>
      <c r="E198" s="64">
        <f>E199</f>
        <v>545.76</v>
      </c>
      <c r="F198" s="64">
        <v>0</v>
      </c>
      <c r="G198" s="64">
        <f>G199</f>
        <v>332</v>
      </c>
      <c r="H198" s="64">
        <v>332</v>
      </c>
      <c r="I198" s="97">
        <v>332</v>
      </c>
    </row>
    <row r="199" spans="1:9" x14ac:dyDescent="0.25">
      <c r="A199" s="136">
        <v>3232</v>
      </c>
      <c r="B199" s="137"/>
      <c r="C199" s="138"/>
      <c r="D199" s="75" t="s">
        <v>76</v>
      </c>
      <c r="E199" s="62">
        <v>545.76</v>
      </c>
      <c r="F199" s="62">
        <v>0</v>
      </c>
      <c r="G199" s="62">
        <v>332</v>
      </c>
      <c r="H199" s="62">
        <v>332</v>
      </c>
      <c r="I199" s="94">
        <v>332</v>
      </c>
    </row>
    <row r="200" spans="1:9" ht="15" customHeight="1" x14ac:dyDescent="0.25">
      <c r="A200" s="223" t="s">
        <v>142</v>
      </c>
      <c r="B200" s="223"/>
      <c r="C200" s="223"/>
      <c r="D200" s="107" t="s">
        <v>143</v>
      </c>
      <c r="E200" s="108">
        <v>0</v>
      </c>
      <c r="F200" s="108">
        <v>0</v>
      </c>
      <c r="G200" s="109">
        <v>330</v>
      </c>
      <c r="H200" s="109">
        <v>330</v>
      </c>
      <c r="I200" s="109">
        <v>330</v>
      </c>
    </row>
    <row r="201" spans="1:9" ht="15" customHeight="1" x14ac:dyDescent="0.25">
      <c r="A201" s="143" t="s">
        <v>127</v>
      </c>
      <c r="B201" s="143"/>
      <c r="C201" s="143"/>
      <c r="D201" s="110" t="s">
        <v>126</v>
      </c>
      <c r="E201" s="111">
        <f>E202</f>
        <v>0</v>
      </c>
      <c r="F201" s="111">
        <v>0</v>
      </c>
      <c r="G201" s="112">
        <v>330</v>
      </c>
      <c r="H201" s="112">
        <v>330</v>
      </c>
      <c r="I201" s="112">
        <v>330</v>
      </c>
    </row>
    <row r="202" spans="1:9" s="72" customFormat="1" ht="15" customHeight="1" x14ac:dyDescent="0.25">
      <c r="A202" s="231">
        <v>3</v>
      </c>
      <c r="B202" s="232"/>
      <c r="C202" s="233"/>
      <c r="D202" s="102" t="s">
        <v>24</v>
      </c>
      <c r="E202" s="113">
        <f>E203</f>
        <v>0</v>
      </c>
      <c r="F202" s="113">
        <v>0</v>
      </c>
      <c r="G202" s="113">
        <f>G203</f>
        <v>330</v>
      </c>
      <c r="H202" s="113">
        <f t="shared" ref="H202:I204" si="29">H203</f>
        <v>330</v>
      </c>
      <c r="I202" s="113">
        <f t="shared" si="29"/>
        <v>330</v>
      </c>
    </row>
    <row r="203" spans="1:9" s="72" customFormat="1" ht="15" customHeight="1" x14ac:dyDescent="0.25">
      <c r="A203" s="139">
        <v>32</v>
      </c>
      <c r="B203" s="140"/>
      <c r="C203" s="141"/>
      <c r="D203" s="102" t="s">
        <v>35</v>
      </c>
      <c r="E203" s="113">
        <f>E204</f>
        <v>0</v>
      </c>
      <c r="F203" s="113">
        <v>0</v>
      </c>
      <c r="G203" s="113">
        <f>G204</f>
        <v>330</v>
      </c>
      <c r="H203" s="113">
        <f t="shared" si="29"/>
        <v>330</v>
      </c>
      <c r="I203" s="113">
        <f t="shared" si="29"/>
        <v>330</v>
      </c>
    </row>
    <row r="204" spans="1:9" s="72" customFormat="1" ht="15" customHeight="1" x14ac:dyDescent="0.25">
      <c r="A204" s="139">
        <v>322</v>
      </c>
      <c r="B204" s="140"/>
      <c r="C204" s="141"/>
      <c r="D204" s="102" t="s">
        <v>150</v>
      </c>
      <c r="E204" s="113">
        <f>E205</f>
        <v>0</v>
      </c>
      <c r="F204" s="113">
        <v>0</v>
      </c>
      <c r="G204" s="113">
        <f>G205</f>
        <v>330</v>
      </c>
      <c r="H204" s="113">
        <f t="shared" si="29"/>
        <v>330</v>
      </c>
      <c r="I204" s="113">
        <f t="shared" si="29"/>
        <v>330</v>
      </c>
    </row>
    <row r="205" spans="1:9" ht="15" customHeight="1" x14ac:dyDescent="0.25">
      <c r="A205" s="216">
        <v>3221</v>
      </c>
      <c r="B205" s="216"/>
      <c r="C205" s="216"/>
      <c r="D205" s="114" t="s">
        <v>61</v>
      </c>
      <c r="E205" s="114">
        <v>0</v>
      </c>
      <c r="F205" s="114">
        <v>0</v>
      </c>
      <c r="G205" s="114">
        <v>330</v>
      </c>
      <c r="H205" s="114">
        <v>330</v>
      </c>
      <c r="I205" s="114">
        <v>330</v>
      </c>
    </row>
    <row r="206" spans="1:9" x14ac:dyDescent="0.25">
      <c r="A206" s="223" t="s">
        <v>144</v>
      </c>
      <c r="B206" s="223"/>
      <c r="C206" s="223"/>
      <c r="D206" s="107" t="s">
        <v>145</v>
      </c>
      <c r="E206" s="115"/>
      <c r="F206" s="115"/>
      <c r="G206" s="116">
        <f>G207</f>
        <v>11500</v>
      </c>
      <c r="H206" s="116">
        <f>H207</f>
        <v>11500</v>
      </c>
      <c r="I206" s="116">
        <v>11500</v>
      </c>
    </row>
    <row r="207" spans="1:9" x14ac:dyDescent="0.25">
      <c r="A207" s="222" t="s">
        <v>133</v>
      </c>
      <c r="B207" s="222"/>
      <c r="C207" s="222"/>
      <c r="D207" s="110" t="s">
        <v>147</v>
      </c>
      <c r="E207" s="117">
        <f>E208+E212</f>
        <v>0</v>
      </c>
      <c r="F207" s="117">
        <v>0</v>
      </c>
      <c r="G207" s="118">
        <f>G208+G212</f>
        <v>11500</v>
      </c>
      <c r="H207" s="118">
        <f>H208+H212</f>
        <v>11500</v>
      </c>
      <c r="I207" s="118">
        <v>11500</v>
      </c>
    </row>
    <row r="208" spans="1:9" s="72" customFormat="1" x14ac:dyDescent="0.25">
      <c r="A208" s="231">
        <v>3</v>
      </c>
      <c r="B208" s="232"/>
      <c r="C208" s="233"/>
      <c r="D208" s="102" t="s">
        <v>24</v>
      </c>
      <c r="E208" s="103">
        <f>E209</f>
        <v>0</v>
      </c>
      <c r="F208" s="103">
        <v>0</v>
      </c>
      <c r="G208" s="104">
        <f t="shared" ref="G208:H210" si="30">G209</f>
        <v>3000</v>
      </c>
      <c r="H208" s="104">
        <f t="shared" si="30"/>
        <v>3000</v>
      </c>
      <c r="I208" s="104">
        <v>3000</v>
      </c>
    </row>
    <row r="209" spans="1:9" s="72" customFormat="1" x14ac:dyDescent="0.25">
      <c r="A209" s="139">
        <v>37</v>
      </c>
      <c r="B209" s="140"/>
      <c r="C209" s="141"/>
      <c r="D209" s="102" t="s">
        <v>110</v>
      </c>
      <c r="E209" s="103">
        <f>E210</f>
        <v>0</v>
      </c>
      <c r="F209" s="103">
        <v>0</v>
      </c>
      <c r="G209" s="104">
        <f t="shared" si="30"/>
        <v>3000</v>
      </c>
      <c r="H209" s="104">
        <f t="shared" si="30"/>
        <v>3000</v>
      </c>
      <c r="I209" s="104">
        <v>3000</v>
      </c>
    </row>
    <row r="210" spans="1:9" s="72" customFormat="1" x14ac:dyDescent="0.25">
      <c r="A210" s="139">
        <v>372</v>
      </c>
      <c r="B210" s="140"/>
      <c r="C210" s="141"/>
      <c r="D210" s="102" t="s">
        <v>159</v>
      </c>
      <c r="E210" s="103">
        <f>E211</f>
        <v>0</v>
      </c>
      <c r="F210" s="103">
        <v>0</v>
      </c>
      <c r="G210" s="104">
        <f t="shared" si="30"/>
        <v>3000</v>
      </c>
      <c r="H210" s="104">
        <f t="shared" si="30"/>
        <v>3000</v>
      </c>
      <c r="I210" s="104">
        <v>3000</v>
      </c>
    </row>
    <row r="211" spans="1:9" ht="15" customHeight="1" x14ac:dyDescent="0.25">
      <c r="A211" s="216">
        <v>3722</v>
      </c>
      <c r="B211" s="216"/>
      <c r="C211" s="216"/>
      <c r="D211" s="105" t="s">
        <v>110</v>
      </c>
      <c r="E211" s="106"/>
      <c r="F211" s="103">
        <v>0</v>
      </c>
      <c r="G211" s="106">
        <f>H211</f>
        <v>3000</v>
      </c>
      <c r="H211" s="106">
        <v>3000</v>
      </c>
      <c r="I211" s="106">
        <v>3000</v>
      </c>
    </row>
    <row r="212" spans="1:9" ht="15" customHeight="1" x14ac:dyDescent="0.25">
      <c r="A212" s="234">
        <v>4</v>
      </c>
      <c r="B212" s="235"/>
      <c r="C212" s="236"/>
      <c r="D212" s="119" t="s">
        <v>26</v>
      </c>
      <c r="E212" s="106">
        <f>E213</f>
        <v>0</v>
      </c>
      <c r="F212" s="103">
        <v>0</v>
      </c>
      <c r="G212" s="120">
        <f t="shared" ref="G212:H214" si="31">G213</f>
        <v>8500</v>
      </c>
      <c r="H212" s="120">
        <f t="shared" si="31"/>
        <v>8500</v>
      </c>
      <c r="I212" s="120">
        <v>8500</v>
      </c>
    </row>
    <row r="213" spans="1:9" ht="15" customHeight="1" x14ac:dyDescent="0.25">
      <c r="A213" s="144">
        <v>42</v>
      </c>
      <c r="B213" s="145"/>
      <c r="C213" s="146"/>
      <c r="D213" s="119" t="s">
        <v>157</v>
      </c>
      <c r="E213" s="106">
        <f>E214</f>
        <v>0</v>
      </c>
      <c r="F213" s="103">
        <v>0</v>
      </c>
      <c r="G213" s="120">
        <f t="shared" si="31"/>
        <v>8500</v>
      </c>
      <c r="H213" s="120">
        <f t="shared" si="31"/>
        <v>8500</v>
      </c>
      <c r="I213" s="120">
        <v>8500</v>
      </c>
    </row>
    <row r="214" spans="1:9" ht="15" customHeight="1" x14ac:dyDescent="0.25">
      <c r="A214" s="144">
        <v>424</v>
      </c>
      <c r="B214" s="145"/>
      <c r="C214" s="146"/>
      <c r="D214" s="119" t="s">
        <v>160</v>
      </c>
      <c r="E214" s="106">
        <f>E215</f>
        <v>0</v>
      </c>
      <c r="F214" s="103">
        <v>0</v>
      </c>
      <c r="G214" s="120">
        <f t="shared" si="31"/>
        <v>8500</v>
      </c>
      <c r="H214" s="120">
        <f t="shared" si="31"/>
        <v>8500</v>
      </c>
      <c r="I214" s="120">
        <v>8500</v>
      </c>
    </row>
    <row r="215" spans="1:9" ht="15" customHeight="1" x14ac:dyDescent="0.25">
      <c r="A215" s="216">
        <v>4241</v>
      </c>
      <c r="B215" s="216"/>
      <c r="C215" s="216"/>
      <c r="D215" s="105" t="s">
        <v>146</v>
      </c>
      <c r="E215" s="105"/>
      <c r="F215" s="103">
        <v>0</v>
      </c>
      <c r="G215" s="106">
        <v>8500</v>
      </c>
      <c r="H215" s="106">
        <v>8500</v>
      </c>
      <c r="I215" s="106">
        <v>8500</v>
      </c>
    </row>
    <row r="216" spans="1:9" x14ac:dyDescent="0.25">
      <c r="A216" s="224" t="s">
        <v>162</v>
      </c>
      <c r="B216" s="225"/>
      <c r="C216" s="226"/>
      <c r="D216" s="70" t="s">
        <v>163</v>
      </c>
      <c r="E216" s="91">
        <f>E217</f>
        <v>0</v>
      </c>
      <c r="F216" s="91">
        <f t="shared" ref="F216:I216" si="32">F217</f>
        <v>0</v>
      </c>
      <c r="G216" s="91">
        <f t="shared" si="32"/>
        <v>200</v>
      </c>
      <c r="H216" s="91">
        <f t="shared" si="32"/>
        <v>200</v>
      </c>
      <c r="I216" s="91">
        <f t="shared" si="32"/>
        <v>200</v>
      </c>
    </row>
    <row r="217" spans="1:9" x14ac:dyDescent="0.25">
      <c r="A217" s="208" t="s">
        <v>134</v>
      </c>
      <c r="B217" s="227"/>
      <c r="C217" s="228"/>
      <c r="D217" s="73" t="s">
        <v>161</v>
      </c>
      <c r="E217" s="74">
        <f>E221</f>
        <v>0</v>
      </c>
      <c r="F217" s="74">
        <f>F221</f>
        <v>0</v>
      </c>
      <c r="G217" s="74">
        <f>G221</f>
        <v>200</v>
      </c>
      <c r="H217" s="74">
        <f>H221</f>
        <v>200</v>
      </c>
      <c r="I217" s="74">
        <f>I221</f>
        <v>200</v>
      </c>
    </row>
    <row r="218" spans="1:9" s="72" customFormat="1" x14ac:dyDescent="0.25">
      <c r="A218" s="133">
        <v>3</v>
      </c>
      <c r="B218" s="142"/>
      <c r="C218" s="132"/>
      <c r="D218" s="61" t="s">
        <v>24</v>
      </c>
      <c r="E218" s="64">
        <f>E221</f>
        <v>0</v>
      </c>
      <c r="F218" s="64"/>
      <c r="G218" s="64">
        <v>200</v>
      </c>
      <c r="H218" s="64">
        <v>200</v>
      </c>
      <c r="I218" s="64">
        <v>200</v>
      </c>
    </row>
    <row r="219" spans="1:9" s="72" customFormat="1" x14ac:dyDescent="0.25">
      <c r="A219" s="133">
        <v>32</v>
      </c>
      <c r="B219" s="142"/>
      <c r="C219" s="132"/>
      <c r="D219" s="61" t="s">
        <v>35</v>
      </c>
      <c r="E219" s="64">
        <f>E220</f>
        <v>0</v>
      </c>
      <c r="F219" s="64"/>
      <c r="G219" s="64">
        <v>200</v>
      </c>
      <c r="H219" s="64">
        <v>200</v>
      </c>
      <c r="I219" s="64">
        <v>200</v>
      </c>
    </row>
    <row r="220" spans="1:9" s="72" customFormat="1" x14ac:dyDescent="0.25">
      <c r="A220" s="133">
        <v>329</v>
      </c>
      <c r="B220" s="142"/>
      <c r="C220" s="132"/>
      <c r="D220" s="61" t="s">
        <v>73</v>
      </c>
      <c r="E220" s="64">
        <f>E221</f>
        <v>0</v>
      </c>
      <c r="F220" s="64"/>
      <c r="G220" s="64">
        <v>200</v>
      </c>
      <c r="H220" s="64">
        <v>200</v>
      </c>
      <c r="I220" s="64">
        <v>200</v>
      </c>
    </row>
    <row r="221" spans="1:9" x14ac:dyDescent="0.25">
      <c r="A221" s="205">
        <v>3299</v>
      </c>
      <c r="B221" s="206"/>
      <c r="C221" s="207"/>
      <c r="D221" s="75" t="s">
        <v>73</v>
      </c>
      <c r="E221" s="62"/>
      <c r="F221" s="63"/>
      <c r="G221" s="63">
        <v>200</v>
      </c>
      <c r="H221" s="63">
        <v>200</v>
      </c>
      <c r="I221" s="63">
        <v>200</v>
      </c>
    </row>
    <row r="224" spans="1:9" x14ac:dyDescent="0.25">
      <c r="A224" s="180" t="s">
        <v>189</v>
      </c>
      <c r="B224" s="180"/>
      <c r="F224" s="279" t="s">
        <v>191</v>
      </c>
      <c r="G224" s="279"/>
    </row>
    <row r="225" spans="1:7" x14ac:dyDescent="0.25">
      <c r="A225" s="278" t="s">
        <v>190</v>
      </c>
      <c r="B225" s="278"/>
      <c r="C225" s="278"/>
      <c r="D225" s="278"/>
      <c r="F225" s="279" t="s">
        <v>192</v>
      </c>
      <c r="G225" s="279"/>
    </row>
    <row r="227" spans="1:7" ht="15" customHeight="1" x14ac:dyDescent="0.25"/>
    <row r="231" spans="1:7" ht="15" customHeight="1" x14ac:dyDescent="0.25"/>
    <row r="235" spans="1:7" ht="25.5" customHeight="1" x14ac:dyDescent="0.25"/>
    <row r="237" spans="1:7" ht="15" customHeight="1" x14ac:dyDescent="0.25"/>
    <row r="238" spans="1:7" ht="15" customHeight="1" x14ac:dyDescent="0.25"/>
    <row r="241" ht="15" customHeight="1" x14ac:dyDescent="0.25"/>
    <row r="242" ht="15" customHeight="1" x14ac:dyDescent="0.25"/>
    <row r="245" ht="25.5" customHeight="1" x14ac:dyDescent="0.25"/>
    <row r="246" ht="15" customHeight="1" x14ac:dyDescent="0.25"/>
  </sheetData>
  <mergeCells count="114">
    <mergeCell ref="A72:C72"/>
    <mergeCell ref="A12:C12"/>
    <mergeCell ref="A225:D225"/>
    <mergeCell ref="F224:G224"/>
    <mergeCell ref="F225:G225"/>
    <mergeCell ref="A30:C30"/>
    <mergeCell ref="A31:C31"/>
    <mergeCell ref="A32:C32"/>
    <mergeCell ref="A25:C25"/>
    <mergeCell ref="A26:C26"/>
    <mergeCell ref="A27:C27"/>
    <mergeCell ref="A28:C28"/>
    <mergeCell ref="A29:C29"/>
    <mergeCell ref="A37:C37"/>
    <mergeCell ref="A33:C33"/>
    <mergeCell ref="A34:C34"/>
    <mergeCell ref="A36:C36"/>
    <mergeCell ref="A44:C44"/>
    <mergeCell ref="A48:C48"/>
    <mergeCell ref="A50:C50"/>
    <mergeCell ref="A51:C51"/>
    <mergeCell ref="A52:C52"/>
    <mergeCell ref="A114:C114"/>
    <mergeCell ref="A118:C118"/>
    <mergeCell ref="A71:C71"/>
    <mergeCell ref="A56:C56"/>
    <mergeCell ref="A57:C57"/>
    <mergeCell ref="A76:C76"/>
    <mergeCell ref="A129:C129"/>
    <mergeCell ref="A130:C130"/>
    <mergeCell ref="A134:C134"/>
    <mergeCell ref="A1:I1"/>
    <mergeCell ref="A3:I3"/>
    <mergeCell ref="A5:C5"/>
    <mergeCell ref="A6:C6"/>
    <mergeCell ref="A7:C7"/>
    <mergeCell ref="A18:C18"/>
    <mergeCell ref="A19:C19"/>
    <mergeCell ref="A23:C23"/>
    <mergeCell ref="A24:C24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35:C135"/>
    <mergeCell ref="A38:C38"/>
    <mergeCell ref="A39:C39"/>
    <mergeCell ref="A42:C42"/>
    <mergeCell ref="A43:C43"/>
    <mergeCell ref="A127:C127"/>
    <mergeCell ref="A128:C128"/>
    <mergeCell ref="A70:C70"/>
    <mergeCell ref="A65:C65"/>
    <mergeCell ref="A66:C66"/>
    <mergeCell ref="A58:C58"/>
    <mergeCell ref="A85:C85"/>
    <mergeCell ref="A86:C86"/>
    <mergeCell ref="A90:C90"/>
    <mergeCell ref="A59:C59"/>
    <mergeCell ref="A60:C60"/>
    <mergeCell ref="A64:C64"/>
    <mergeCell ref="A99:C99"/>
    <mergeCell ref="A100:C100"/>
    <mergeCell ref="A104:C104"/>
    <mergeCell ref="A113:C113"/>
    <mergeCell ref="A53:C53"/>
    <mergeCell ref="A54:C54"/>
    <mergeCell ref="A55:C55"/>
    <mergeCell ref="A211:C211"/>
    <mergeCell ref="A207:C207"/>
    <mergeCell ref="A215:C215"/>
    <mergeCell ref="A200:C200"/>
    <mergeCell ref="A205:C205"/>
    <mergeCell ref="A216:C216"/>
    <mergeCell ref="A217:C217"/>
    <mergeCell ref="A221:C221"/>
    <mergeCell ref="A187:C187"/>
    <mergeCell ref="A188:C188"/>
    <mergeCell ref="A189:C189"/>
    <mergeCell ref="A190:C190"/>
    <mergeCell ref="A194:C194"/>
    <mergeCell ref="A208:C208"/>
    <mergeCell ref="A212:C212"/>
    <mergeCell ref="A202:C202"/>
    <mergeCell ref="A206:C206"/>
    <mergeCell ref="A173:C173"/>
    <mergeCell ref="A177:C177"/>
    <mergeCell ref="A181:C181"/>
    <mergeCell ref="A183:C183"/>
    <mergeCell ref="A179:C179"/>
    <mergeCell ref="A186:C186"/>
    <mergeCell ref="A167:C167"/>
    <mergeCell ref="A171:C171"/>
    <mergeCell ref="A172:C172"/>
    <mergeCell ref="A137:C137"/>
    <mergeCell ref="A138:C138"/>
    <mergeCell ref="A139:C139"/>
    <mergeCell ref="A155:C155"/>
    <mergeCell ref="A156:C156"/>
    <mergeCell ref="A160:C160"/>
    <mergeCell ref="A164:C164"/>
    <mergeCell ref="A166:C166"/>
    <mergeCell ref="A151:C151"/>
    <mergeCell ref="A159:C159"/>
    <mergeCell ref="A152:C152"/>
    <mergeCell ref="A153:C153"/>
    <mergeCell ref="A154:C154"/>
    <mergeCell ref="A143:C143"/>
    <mergeCell ref="A145:C14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4" sqref="U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POSEBNI DIO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office@alfa-data.hr</cp:lastModifiedBy>
  <cp:lastPrinted>2022-10-06T06:10:06Z</cp:lastPrinted>
  <dcterms:created xsi:type="dcterms:W3CDTF">2022-08-12T12:51:27Z</dcterms:created>
  <dcterms:modified xsi:type="dcterms:W3CDTF">2023-11-23T10:50:15Z</dcterms:modified>
</cp:coreProperties>
</file>